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3"/>
  </bookViews>
  <sheets>
    <sheet name="бюджет района(полугодие)" sheetId="1" r:id="rId1"/>
    <sheet name="конс.бюджет(полугодие)" sheetId="2" r:id="rId2"/>
    <sheet name="бюджет района (9 мес)" sheetId="3" r:id="rId3"/>
    <sheet name="конс.бюджет(9мес)" sheetId="4" r:id="rId4"/>
    <sheet name="Лист2" sheetId="5" r:id="rId5"/>
    <sheet name="Лист3" sheetId="6" r:id="rId6"/>
  </sheets>
  <definedNames>
    <definedName name="_xlnm.Print_Titles" localSheetId="2">'бюджет района (9 мес)'!$7:$7</definedName>
    <definedName name="_xlnm.Print_Titles" localSheetId="0">'бюджет района(полугодие)'!$7:$7</definedName>
    <definedName name="_xlnm.Print_Titles" localSheetId="3">'конс.бюджет(9мес)'!$7:$7</definedName>
    <definedName name="_xlnm.Print_Titles" localSheetId="1">'конс.бюджет(полугодие)'!$7:$7</definedName>
  </definedNames>
  <calcPr fullCalcOnLoad="1"/>
</workbook>
</file>

<file path=xl/sharedStrings.xml><?xml version="1.0" encoding="utf-8"?>
<sst xmlns="http://schemas.openxmlformats.org/spreadsheetml/2006/main" count="430" uniqueCount="125">
  <si>
    <t>Наименование показателя</t>
  </si>
  <si>
    <t>1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</si>
  <si>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</si>
  <si>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</si>
  <si>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</si>
  <si>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</si>
  <si>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</si>
  <si>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</si>
  <si>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</si>
  <si>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</si>
  <si>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</si>
  <si>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</si>
  <si>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</si>
  <si>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</si>
  <si>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</si>
  <si>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</si>
  <si>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</si>
  <si>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</si>
  <si>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</si>
  <si>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</si>
  <si>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</si>
  <si>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</si>
  <si>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</si>
  <si>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</si>
  <si>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</si>
  <si>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</si>
  <si>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</si>
  <si>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</si>
  <si>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</si>
  <si>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</si>
  <si>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</si>
  <si>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Платежи, уплачиваемые в целях возмещения вреда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</si>
  <si>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</si>
  <si>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</si>
  <si>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</si>
  <si>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</si>
  <si>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</si>
  <si>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</si>
  <si>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</si>
  <si>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</si>
  <si>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</si>
  <si>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</si>
  <si>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</si>
  <si>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</si>
  <si>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Код дохода по бюджетной классификации</t>
  </si>
  <si>
    <t>X</t>
  </si>
  <si>
    <t>000 10000000000000000</t>
  </si>
  <si>
    <t>000 10100000000000000</t>
  </si>
  <si>
    <t>000 10102000010000110</t>
  </si>
  <si>
    <t>000 10500000000000000</t>
  </si>
  <si>
    <t>000 10502000020000110</t>
  </si>
  <si>
    <t>000 10503000010000110</t>
  </si>
  <si>
    <t>000 10504000020000110</t>
  </si>
  <si>
    <t>000 10800000000000000</t>
  </si>
  <si>
    <t>000 10803000010000110</t>
  </si>
  <si>
    <t>000 11100000000000000</t>
  </si>
  <si>
    <t>000 11105000000000120</t>
  </si>
  <si>
    <t>000 11105010000000120</t>
  </si>
  <si>
    <t>000 11105030000000120</t>
  </si>
  <si>
    <t>000 11109000000000120</t>
  </si>
  <si>
    <t>000 11200000000000000</t>
  </si>
  <si>
    <t>000 11201000010000120</t>
  </si>
  <si>
    <t>000 11300000000000000</t>
  </si>
  <si>
    <t>000 11301000000000130</t>
  </si>
  <si>
    <t>000 11302000000000130</t>
  </si>
  <si>
    <t>000 11400000000000000</t>
  </si>
  <si>
    <t>000 11402000000000000</t>
  </si>
  <si>
    <t>000 11402050050000410</t>
  </si>
  <si>
    <t>000 11402050050000440</t>
  </si>
  <si>
    <t>000 11406000000000430</t>
  </si>
  <si>
    <t>000 11600000000000000</t>
  </si>
  <si>
    <t>000 11601000010000140</t>
  </si>
  <si>
    <t>000 11610000000000140</t>
  </si>
  <si>
    <t>000 11611000010000140</t>
  </si>
  <si>
    <t>000 11700000000000000</t>
  </si>
  <si>
    <t>000 11705000000000180</t>
  </si>
  <si>
    <t>301 11705050050000180</t>
  </si>
  <si>
    <t>000 20000000000000000</t>
  </si>
  <si>
    <t>000 20200000000000000</t>
  </si>
  <si>
    <t>000 20210000000000150</t>
  </si>
  <si>
    <t>000 20215001000000150</t>
  </si>
  <si>
    <t>000 20215002000000150</t>
  </si>
  <si>
    <t>000 20220000000000150</t>
  </si>
  <si>
    <t>000 20230000000000150</t>
  </si>
  <si>
    <t>000 20240000000000150</t>
  </si>
  <si>
    <t>000 21900000000000000</t>
  </si>
  <si>
    <t>Исполнение бюджета Лоухского муниципального района по доходам</t>
  </si>
  <si>
    <t>за I полугодие 2021 года</t>
  </si>
  <si>
    <t>Процент исполнения,       %</t>
  </si>
  <si>
    <t>Утвержденные бюджетные назначения на 2021 год,       тыс.руб.</t>
  </si>
  <si>
    <t>Исполнено    на 01.07.2021г.         тыс.руб.</t>
  </si>
  <si>
    <t>Исполнено    на 01.07.2020г.         тыс.руб.</t>
  </si>
  <si>
    <t>Отклонение от 2021 года,       тыс.руб.</t>
  </si>
  <si>
    <t>Темп роста (снижения),     %</t>
  </si>
  <si>
    <t>Исполнение консолидированного бюджета Лоухского муниципального района по доходам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</si>
  <si>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</si>
  <si>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</si>
  <si>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</si>
  <si>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Акцизы по подакцизным товарам (продукции), производимым на территории Россйискйо Федерации</t>
  </si>
  <si>
    <t>НАЛОГ НА ИМУЩЕСТВО</t>
  </si>
  <si>
    <t>Налог на имущество физических лиц</t>
  </si>
  <si>
    <t>000 10601000000000110</t>
  </si>
  <si>
    <t>000 10600000000000000</t>
  </si>
  <si>
    <t>Земельный налог</t>
  </si>
  <si>
    <t>000 10606000000000110</t>
  </si>
  <si>
    <t>000 11107000000000120</t>
  </si>
  <si>
    <t>Платежи от государственных и муниципальных унитарных предприятий</t>
  </si>
  <si>
    <t>000 11701000000000180</t>
  </si>
  <si>
    <t>Невыясненные поступления</t>
  </si>
  <si>
    <t>БЕЗВОЗМЕЗДНЫЕ ПОСТУПЛЕНИЯ ОТ НЕГОСУДАРСТВЕННЫХ ОРГАНИЗАЦИЙ</t>
  </si>
  <si>
    <t>000 20400000000000000</t>
  </si>
  <si>
    <t>Безвомездные поступления от негосударственных организаций в бюджеты городских поселений</t>
  </si>
  <si>
    <t>000 20405000130000150</t>
  </si>
  <si>
    <t>ПРОЧИЕ БЕЗВОЗМЕЗДНЫЕ ПОСТУПЛЕНИЯ</t>
  </si>
  <si>
    <t>000 20700000000000000</t>
  </si>
  <si>
    <t>000 20705000100000150</t>
  </si>
  <si>
    <t>Безвомездные поступления в бюджеты сельских поселений</t>
  </si>
  <si>
    <t>000 20705000130000150</t>
  </si>
  <si>
    <t>Безвомездные поступления в бюджеты городских поселений</t>
  </si>
  <si>
    <t>за 9 месяцев 2021 года</t>
  </si>
  <si>
    <t>Исполнено    на 01.10.2021г.         тыс.руб.</t>
  </si>
  <si>
    <t>000 1170100000000180</t>
  </si>
  <si>
    <t>Исполнено    на 01.10.2020г.         тыс.руб.</t>
  </si>
  <si>
    <t>000 11607000010000140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</si>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</sst>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&quot;###,##0.00"/>
    <numFmt numFmtId="165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2" fillId="0" borderId="14" xfId="0" applyFont="1" applyBorder="1" applyAlignment="1">
      <alignment horizontal="center" wrapText="1"/>
    </xf>
    <xf numFmtId="165" fontId="0" fillId="0" borderId="11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5" fontId="21" fillId="0" borderId="18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21" fillId="33" borderId="18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165" fontId="20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4.00390625" style="0" customWidth="1"/>
    <col min="2" max="2" width="23.00390625" style="0" customWidth="1"/>
    <col min="3" max="3" width="12.5742187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00390625" style="0" customWidth="1"/>
    <col min="8" max="8" width="10.57421875" style="0" customWidth="1"/>
  </cols>
  <sheetData>
    <row r="3" spans="1:5" ht="18.75">
      <c r="A3" s="27" t="s">
        <v>86</v>
      </c>
      <c r="B3" s="27"/>
      <c r="C3" s="27"/>
      <c r="D3" s="27"/>
      <c r="E3" s="27"/>
    </row>
    <row r="4" spans="1:5" ht="18.75">
      <c r="A4" s="27" t="s">
        <v>87</v>
      </c>
      <c r="B4" s="27"/>
      <c r="C4" s="27"/>
      <c r="D4" s="27"/>
      <c r="E4" s="27"/>
    </row>
    <row r="6" spans="1:8" ht="65.25" customHeight="1">
      <c r="A6" s="3" t="s">
        <v>0</v>
      </c>
      <c r="B6" s="3" t="s">
        <v>44</v>
      </c>
      <c r="C6" s="4" t="s">
        <v>89</v>
      </c>
      <c r="D6" s="4" t="s">
        <v>90</v>
      </c>
      <c r="E6" s="5" t="s">
        <v>88</v>
      </c>
      <c r="F6" s="4" t="s">
        <v>91</v>
      </c>
      <c r="G6" s="22" t="s">
        <v>92</v>
      </c>
      <c r="H6" s="22" t="s">
        <v>93</v>
      </c>
    </row>
    <row r="7" spans="1:8" ht="15">
      <c r="A7" s="3" t="s">
        <v>1</v>
      </c>
      <c r="B7" s="3">
        <v>2</v>
      </c>
      <c r="C7" s="4">
        <v>3</v>
      </c>
      <c r="D7" s="4">
        <v>4</v>
      </c>
      <c r="E7" s="6">
        <v>5</v>
      </c>
      <c r="F7" s="6">
        <v>6</v>
      </c>
      <c r="G7" s="6">
        <v>7</v>
      </c>
      <c r="H7" s="6">
        <v>8</v>
      </c>
    </row>
    <row r="8" spans="1:8" ht="15">
      <c r="A8" s="8" t="s">
        <v>2</v>
      </c>
      <c r="B8" s="9" t="s">
        <v>45</v>
      </c>
      <c r="C8" s="10">
        <f>SUM(C10,C41)</f>
        <v>450233.67999999993</v>
      </c>
      <c r="D8" s="10">
        <f>SUM(D10,D41)</f>
        <v>204855.69</v>
      </c>
      <c r="E8" s="16">
        <f>D8/C8</f>
        <v>0.45499859095392425</v>
      </c>
      <c r="F8" s="19">
        <f>SUM(F10,F41)</f>
        <v>234355.82</v>
      </c>
      <c r="G8" s="19">
        <f>D8-F8</f>
        <v>-29500.130000000005</v>
      </c>
      <c r="H8" s="25">
        <f>D8/F8</f>
        <v>0.8741224775215738</v>
      </c>
    </row>
    <row r="9" spans="1:8" ht="15">
      <c r="A9" s="7" t="s">
        <v>3</v>
      </c>
      <c r="B9" s="11"/>
      <c r="C9" s="13"/>
      <c r="D9" s="19"/>
      <c r="E9" s="23"/>
      <c r="F9" s="13"/>
      <c r="G9" s="19"/>
      <c r="H9" s="17"/>
    </row>
    <row r="10" spans="1:8" ht="15">
      <c r="A10" s="1" t="s">
        <v>4</v>
      </c>
      <c r="B10" s="12" t="s">
        <v>46</v>
      </c>
      <c r="C10" s="14">
        <f>SUM(C11,C13,C17,C19,C24,C26,C29,C34,C38)</f>
        <v>155838.3</v>
      </c>
      <c r="D10" s="20">
        <f>SUM(D11,D13,D17,D19,D24,D26,D29,D34,D38)</f>
        <v>66413.58</v>
      </c>
      <c r="E10" s="24">
        <f>D10/C10</f>
        <v>0.4261698183309238</v>
      </c>
      <c r="F10" s="14">
        <f>SUM(F11,F13,F17,F19,F24,F26,F29,F34,F38)</f>
        <v>73841.34999999999</v>
      </c>
      <c r="G10" s="20">
        <f aca="true" t="shared" si="0" ref="G10:G49">D10-F10</f>
        <v>-7427.7699999999895</v>
      </c>
      <c r="H10" s="18">
        <f>D10/F10</f>
        <v>0.8994090709338333</v>
      </c>
    </row>
    <row r="11" spans="1:8" ht="15">
      <c r="A11" s="1" t="s">
        <v>5</v>
      </c>
      <c r="B11" s="12" t="s">
        <v>47</v>
      </c>
      <c r="C11" s="10">
        <f>C12</f>
        <v>96277</v>
      </c>
      <c r="D11" s="10">
        <f>D12</f>
        <v>43533.68</v>
      </c>
      <c r="E11" s="18">
        <f aca="true" t="shared" si="1" ref="E11:E49">D11/C11</f>
        <v>0.45217113121513963</v>
      </c>
      <c r="F11" s="20">
        <f>F12</f>
        <v>40155.91</v>
      </c>
      <c r="G11" s="19">
        <f t="shared" si="0"/>
        <v>3377.769999999997</v>
      </c>
      <c r="H11" s="18">
        <f aca="true" t="shared" si="2" ref="H11:H49">D11/F11</f>
        <v>1.084116385358967</v>
      </c>
    </row>
    <row r="12" spans="1:8" ht="15">
      <c r="A12" s="1" t="s">
        <v>6</v>
      </c>
      <c r="B12" s="12" t="s">
        <v>48</v>
      </c>
      <c r="C12" s="10">
        <v>96277</v>
      </c>
      <c r="D12" s="10">
        <v>43533.68</v>
      </c>
      <c r="E12" s="18">
        <f t="shared" si="1"/>
        <v>0.45217113121513963</v>
      </c>
      <c r="F12" s="10">
        <v>40155.91</v>
      </c>
      <c r="G12" s="19">
        <f t="shared" si="0"/>
        <v>3377.769999999997</v>
      </c>
      <c r="H12" s="18">
        <f t="shared" si="2"/>
        <v>1.084116385358967</v>
      </c>
    </row>
    <row r="13" spans="1:8" ht="15">
      <c r="A13" s="1" t="s">
        <v>7</v>
      </c>
      <c r="B13" s="12" t="s">
        <v>49</v>
      </c>
      <c r="C13" s="10">
        <f>SUM(C14:C16)</f>
        <v>52049</v>
      </c>
      <c r="D13" s="10">
        <f>SUM(D14:D16)</f>
        <v>19470.649999999998</v>
      </c>
      <c r="E13" s="18">
        <f t="shared" si="1"/>
        <v>0.37408307556341136</v>
      </c>
      <c r="F13" s="10">
        <f>SUM(F14:F16)</f>
        <v>29623.52</v>
      </c>
      <c r="G13" s="19">
        <f t="shared" si="0"/>
        <v>-10152.870000000003</v>
      </c>
      <c r="H13" s="18">
        <f t="shared" si="2"/>
        <v>0.657269966567106</v>
      </c>
    </row>
    <row r="14" spans="1:8" ht="22.5">
      <c r="A14" s="1" t="s">
        <v>8</v>
      </c>
      <c r="B14" s="12" t="s">
        <v>50</v>
      </c>
      <c r="C14" s="10">
        <v>1665</v>
      </c>
      <c r="D14" s="10">
        <v>1158.53</v>
      </c>
      <c r="E14" s="18">
        <f t="shared" si="1"/>
        <v>0.6958138138138138</v>
      </c>
      <c r="F14" s="10">
        <v>2837.22</v>
      </c>
      <c r="G14" s="19">
        <f t="shared" si="0"/>
        <v>-1678.6899999999998</v>
      </c>
      <c r="H14" s="18">
        <f t="shared" si="2"/>
        <v>0.40833280464680216</v>
      </c>
    </row>
    <row r="15" spans="1:8" ht="15">
      <c r="A15" s="1" t="s">
        <v>9</v>
      </c>
      <c r="B15" s="12" t="s">
        <v>51</v>
      </c>
      <c r="C15" s="10">
        <v>50154</v>
      </c>
      <c r="D15" s="10">
        <v>17968.07</v>
      </c>
      <c r="E15" s="18">
        <f t="shared" si="1"/>
        <v>0.35825796546636357</v>
      </c>
      <c r="F15" s="10">
        <v>26724.75</v>
      </c>
      <c r="G15" s="19">
        <f t="shared" si="0"/>
        <v>-8756.68</v>
      </c>
      <c r="H15" s="18">
        <f t="shared" si="2"/>
        <v>0.6723381883834273</v>
      </c>
    </row>
    <row r="16" spans="1:8" ht="22.5">
      <c r="A16" s="1" t="s">
        <v>10</v>
      </c>
      <c r="B16" s="12" t="s">
        <v>52</v>
      </c>
      <c r="C16" s="10">
        <v>230</v>
      </c>
      <c r="D16" s="10">
        <v>344.05</v>
      </c>
      <c r="E16" s="18">
        <f t="shared" si="1"/>
        <v>1.4958695652173915</v>
      </c>
      <c r="F16" s="10">
        <v>61.55</v>
      </c>
      <c r="G16" s="19">
        <f t="shared" si="0"/>
        <v>282.5</v>
      </c>
      <c r="H16" s="18">
        <f t="shared" si="2"/>
        <v>5.589764419171406</v>
      </c>
    </row>
    <row r="17" spans="1:8" ht="15">
      <c r="A17" s="1" t="s">
        <v>11</v>
      </c>
      <c r="B17" s="12" t="s">
        <v>53</v>
      </c>
      <c r="C17" s="10">
        <f>C18</f>
        <v>2100</v>
      </c>
      <c r="D17" s="10">
        <f>D18</f>
        <v>760.14</v>
      </c>
      <c r="E17" s="18">
        <f t="shared" si="1"/>
        <v>0.36197142857142856</v>
      </c>
      <c r="F17" s="10">
        <f>F18</f>
        <v>917.48</v>
      </c>
      <c r="G17" s="19">
        <f t="shared" si="0"/>
        <v>-157.34000000000003</v>
      </c>
      <c r="H17" s="18">
        <f t="shared" si="2"/>
        <v>0.8285085233465579</v>
      </c>
    </row>
    <row r="18" spans="1:8" ht="22.5">
      <c r="A18" s="1" t="s">
        <v>12</v>
      </c>
      <c r="B18" s="12" t="s">
        <v>54</v>
      </c>
      <c r="C18" s="10">
        <v>2100</v>
      </c>
      <c r="D18" s="10">
        <v>760.14</v>
      </c>
      <c r="E18" s="18">
        <f t="shared" si="1"/>
        <v>0.36197142857142856</v>
      </c>
      <c r="F18" s="10">
        <v>917.48</v>
      </c>
      <c r="G18" s="19">
        <f t="shared" si="0"/>
        <v>-157.34000000000003</v>
      </c>
      <c r="H18" s="18">
        <f t="shared" si="2"/>
        <v>0.8285085233465579</v>
      </c>
    </row>
    <row r="19" spans="1:8" ht="22.5">
      <c r="A19" s="1" t="s">
        <v>13</v>
      </c>
      <c r="B19" s="12" t="s">
        <v>55</v>
      </c>
      <c r="C19" s="10">
        <f>SUM(C20,C23)</f>
        <v>4400</v>
      </c>
      <c r="D19" s="10">
        <f>SUM(D20,D23)</f>
        <v>2089.94</v>
      </c>
      <c r="E19" s="18">
        <f t="shared" si="1"/>
        <v>0.47498636363636365</v>
      </c>
      <c r="F19" s="10">
        <f>SUM(F20,F23)</f>
        <v>2485.04</v>
      </c>
      <c r="G19" s="19">
        <f t="shared" si="0"/>
        <v>-395.0999999999999</v>
      </c>
      <c r="H19" s="18">
        <f t="shared" si="2"/>
        <v>0.8410085954350836</v>
      </c>
    </row>
    <row r="20" spans="1:8" ht="56.25">
      <c r="A20" s="1" t="s">
        <v>14</v>
      </c>
      <c r="B20" s="12" t="s">
        <v>56</v>
      </c>
      <c r="C20" s="10">
        <f>SUM(C21,C22)</f>
        <v>3200</v>
      </c>
      <c r="D20" s="10">
        <f>SUM(D21,D22)</f>
        <v>1625.53</v>
      </c>
      <c r="E20" s="18">
        <f t="shared" si="1"/>
        <v>0.507978125</v>
      </c>
      <c r="F20" s="10">
        <f>SUM(F21:F22)</f>
        <v>1975.8</v>
      </c>
      <c r="G20" s="19">
        <f t="shared" si="0"/>
        <v>-350.27</v>
      </c>
      <c r="H20" s="18">
        <f t="shared" si="2"/>
        <v>0.8227199109221581</v>
      </c>
    </row>
    <row r="21" spans="1:8" ht="45">
      <c r="A21" s="1" t="s">
        <v>15</v>
      </c>
      <c r="B21" s="12" t="s">
        <v>57</v>
      </c>
      <c r="C21" s="10">
        <v>2545</v>
      </c>
      <c r="D21" s="10">
        <v>1140.45</v>
      </c>
      <c r="E21" s="18">
        <f t="shared" si="1"/>
        <v>0.44811394891944994</v>
      </c>
      <c r="F21" s="10">
        <v>1221.08</v>
      </c>
      <c r="G21" s="19">
        <f t="shared" si="0"/>
        <v>-80.62999999999988</v>
      </c>
      <c r="H21" s="18">
        <f t="shared" si="2"/>
        <v>0.9339682903659057</v>
      </c>
    </row>
    <row r="22" spans="1:8" ht="56.25">
      <c r="A22" s="1" t="s">
        <v>16</v>
      </c>
      <c r="B22" s="12" t="s">
        <v>58</v>
      </c>
      <c r="C22" s="10">
        <v>655</v>
      </c>
      <c r="D22" s="10">
        <v>485.08</v>
      </c>
      <c r="E22" s="18">
        <f t="shared" si="1"/>
        <v>0.7405801526717557</v>
      </c>
      <c r="F22" s="10">
        <v>754.72</v>
      </c>
      <c r="G22" s="19">
        <f t="shared" si="0"/>
        <v>-269.64000000000004</v>
      </c>
      <c r="H22" s="18">
        <f t="shared" si="2"/>
        <v>0.6427284290862836</v>
      </c>
    </row>
    <row r="23" spans="1:8" ht="56.25">
      <c r="A23" s="1" t="s">
        <v>17</v>
      </c>
      <c r="B23" s="12" t="s">
        <v>59</v>
      </c>
      <c r="C23" s="10">
        <v>1200</v>
      </c>
      <c r="D23" s="10">
        <v>464.41</v>
      </c>
      <c r="E23" s="18">
        <f t="shared" si="1"/>
        <v>0.38700833333333334</v>
      </c>
      <c r="F23" s="10">
        <v>509.24</v>
      </c>
      <c r="G23" s="19">
        <f t="shared" si="0"/>
        <v>-44.829999999999984</v>
      </c>
      <c r="H23" s="18">
        <f t="shared" si="2"/>
        <v>0.9119668525646061</v>
      </c>
    </row>
    <row r="24" spans="1:8" ht="15">
      <c r="A24" s="1" t="s">
        <v>18</v>
      </c>
      <c r="B24" s="12" t="s">
        <v>60</v>
      </c>
      <c r="C24" s="10">
        <f>C25</f>
        <v>374.8</v>
      </c>
      <c r="D24" s="10">
        <f>D25</f>
        <v>232.74</v>
      </c>
      <c r="E24" s="18">
        <f t="shared" si="1"/>
        <v>0.6209711846318037</v>
      </c>
      <c r="F24" s="10">
        <f>F25</f>
        <v>205.89</v>
      </c>
      <c r="G24" s="19">
        <f t="shared" si="0"/>
        <v>26.850000000000023</v>
      </c>
      <c r="H24" s="18">
        <f t="shared" si="2"/>
        <v>1.130409441935014</v>
      </c>
    </row>
    <row r="25" spans="1:8" ht="15">
      <c r="A25" s="1" t="s">
        <v>19</v>
      </c>
      <c r="B25" s="12" t="s">
        <v>61</v>
      </c>
      <c r="C25" s="10">
        <v>374.8</v>
      </c>
      <c r="D25" s="10">
        <v>232.74</v>
      </c>
      <c r="E25" s="18">
        <f t="shared" si="1"/>
        <v>0.6209711846318037</v>
      </c>
      <c r="F25" s="10">
        <v>205.89</v>
      </c>
      <c r="G25" s="19">
        <f t="shared" si="0"/>
        <v>26.850000000000023</v>
      </c>
      <c r="H25" s="18">
        <f t="shared" si="2"/>
        <v>1.130409441935014</v>
      </c>
    </row>
    <row r="26" spans="1:8" ht="22.5">
      <c r="A26" s="1" t="s">
        <v>20</v>
      </c>
      <c r="B26" s="12" t="s">
        <v>62</v>
      </c>
      <c r="C26" s="10"/>
      <c r="D26" s="10">
        <f>SUM(D27:D28)</f>
        <v>1.37</v>
      </c>
      <c r="E26" s="21" t="e">
        <f t="shared" si="1"/>
        <v>#DIV/0!</v>
      </c>
      <c r="F26" s="10">
        <f>SUM(F27:F28)</f>
        <v>77.92</v>
      </c>
      <c r="G26" s="19">
        <f t="shared" si="0"/>
        <v>-76.55</v>
      </c>
      <c r="H26" s="18">
        <f t="shared" si="2"/>
        <v>0.017582135523613963</v>
      </c>
    </row>
    <row r="27" spans="1:8" ht="15">
      <c r="A27" s="1" t="s">
        <v>21</v>
      </c>
      <c r="B27" s="12" t="s">
        <v>63</v>
      </c>
      <c r="C27" s="10"/>
      <c r="D27" s="10">
        <v>1.29</v>
      </c>
      <c r="E27" s="21" t="e">
        <f t="shared" si="1"/>
        <v>#DIV/0!</v>
      </c>
      <c r="F27" s="10">
        <v>70.45</v>
      </c>
      <c r="G27" s="19">
        <f t="shared" si="0"/>
        <v>-69.16</v>
      </c>
      <c r="H27" s="18">
        <f t="shared" si="2"/>
        <v>0.01831085876508162</v>
      </c>
    </row>
    <row r="28" spans="1:8" ht="15">
      <c r="A28" s="1" t="s">
        <v>22</v>
      </c>
      <c r="B28" s="12" t="s">
        <v>64</v>
      </c>
      <c r="C28" s="10"/>
      <c r="D28" s="10">
        <v>0.08</v>
      </c>
      <c r="E28" s="21" t="e">
        <f t="shared" si="1"/>
        <v>#DIV/0!</v>
      </c>
      <c r="F28" s="10">
        <v>7.47</v>
      </c>
      <c r="G28" s="19">
        <f t="shared" si="0"/>
        <v>-7.39</v>
      </c>
      <c r="H28" s="18">
        <f t="shared" si="2"/>
        <v>0.010709504685408301</v>
      </c>
    </row>
    <row r="29" spans="1:8" ht="22.5">
      <c r="A29" s="1" t="s">
        <v>23</v>
      </c>
      <c r="B29" s="12" t="s">
        <v>65</v>
      </c>
      <c r="C29" s="10">
        <v>37.5</v>
      </c>
      <c r="D29" s="10">
        <f>SUM(D30,D33)</f>
        <v>152.07</v>
      </c>
      <c r="E29" s="18">
        <f t="shared" si="1"/>
        <v>4.0552</v>
      </c>
      <c r="F29" s="10">
        <f>SUM(F30,F33)</f>
        <v>31.79</v>
      </c>
      <c r="G29" s="19">
        <f t="shared" si="0"/>
        <v>120.28</v>
      </c>
      <c r="H29" s="18">
        <f t="shared" si="2"/>
        <v>4.783579742057251</v>
      </c>
    </row>
    <row r="30" spans="1:8" ht="56.25">
      <c r="A30" s="1" t="s">
        <v>24</v>
      </c>
      <c r="B30" s="12" t="s">
        <v>66</v>
      </c>
      <c r="C30" s="10"/>
      <c r="D30" s="10">
        <f>SUM(D31:D32)</f>
        <v>71.73</v>
      </c>
      <c r="E30" s="21" t="e">
        <f t="shared" si="1"/>
        <v>#DIV/0!</v>
      </c>
      <c r="F30" s="10">
        <f>SUM(F31:F32)</f>
        <v>0</v>
      </c>
      <c r="G30" s="19">
        <f t="shared" si="0"/>
        <v>71.73</v>
      </c>
      <c r="H30" s="26" t="e">
        <f t="shared" si="2"/>
        <v>#DIV/0!</v>
      </c>
    </row>
    <row r="31" spans="1:8" ht="67.5">
      <c r="A31" s="1" t="s">
        <v>25</v>
      </c>
      <c r="B31" s="12" t="s">
        <v>67</v>
      </c>
      <c r="C31" s="10"/>
      <c r="D31" s="10">
        <v>22.73</v>
      </c>
      <c r="E31" s="21" t="e">
        <f t="shared" si="1"/>
        <v>#DIV/0!</v>
      </c>
      <c r="F31" s="10"/>
      <c r="G31" s="19">
        <f t="shared" si="0"/>
        <v>22.73</v>
      </c>
      <c r="H31" s="21" t="e">
        <f t="shared" si="2"/>
        <v>#DIV/0!</v>
      </c>
    </row>
    <row r="32" spans="1:8" ht="67.5">
      <c r="A32" s="1" t="s">
        <v>26</v>
      </c>
      <c r="B32" s="12" t="s">
        <v>68</v>
      </c>
      <c r="C32" s="10"/>
      <c r="D32" s="10">
        <v>49</v>
      </c>
      <c r="E32" s="21" t="e">
        <f t="shared" si="1"/>
        <v>#DIV/0!</v>
      </c>
      <c r="F32" s="10"/>
      <c r="G32" s="19">
        <f t="shared" si="0"/>
        <v>49</v>
      </c>
      <c r="H32" s="21" t="e">
        <f t="shared" si="2"/>
        <v>#DIV/0!</v>
      </c>
    </row>
    <row r="33" spans="1:8" ht="22.5">
      <c r="A33" s="1" t="s">
        <v>27</v>
      </c>
      <c r="B33" s="12" t="s">
        <v>69</v>
      </c>
      <c r="C33" s="10">
        <v>37.5</v>
      </c>
      <c r="D33" s="10">
        <v>80.34</v>
      </c>
      <c r="E33" s="18">
        <f t="shared" si="1"/>
        <v>2.1424000000000003</v>
      </c>
      <c r="F33" s="10">
        <v>31.79</v>
      </c>
      <c r="G33" s="19">
        <f t="shared" si="0"/>
        <v>48.550000000000004</v>
      </c>
      <c r="H33" s="18">
        <f t="shared" si="2"/>
        <v>2.5272098144070463</v>
      </c>
    </row>
    <row r="34" spans="1:8" ht="15">
      <c r="A34" s="1" t="s">
        <v>28</v>
      </c>
      <c r="B34" s="12" t="s">
        <v>70</v>
      </c>
      <c r="C34" s="10">
        <f>SUM(C35:C37)</f>
        <v>600</v>
      </c>
      <c r="D34" s="10">
        <f>SUM(D35:D37)</f>
        <v>149.01</v>
      </c>
      <c r="E34" s="18">
        <f t="shared" si="1"/>
        <v>0.24835</v>
      </c>
      <c r="F34" s="10">
        <f>SUM(F35:F37)</f>
        <v>305.5</v>
      </c>
      <c r="G34" s="19">
        <f t="shared" si="0"/>
        <v>-156.49</v>
      </c>
      <c r="H34" s="18">
        <f t="shared" si="2"/>
        <v>0.48775777414075283</v>
      </c>
    </row>
    <row r="35" spans="1:8" ht="22.5">
      <c r="A35" s="1" t="s">
        <v>29</v>
      </c>
      <c r="B35" s="12" t="s">
        <v>71</v>
      </c>
      <c r="C35" s="10">
        <v>300</v>
      </c>
      <c r="D35" s="10">
        <v>94.86</v>
      </c>
      <c r="E35" s="18">
        <f t="shared" si="1"/>
        <v>0.3162</v>
      </c>
      <c r="F35" s="10">
        <v>87.27</v>
      </c>
      <c r="G35" s="19">
        <f t="shared" si="0"/>
        <v>7.590000000000003</v>
      </c>
      <c r="H35" s="18">
        <f t="shared" si="2"/>
        <v>1.0869714678583706</v>
      </c>
    </row>
    <row r="36" spans="1:8" ht="15">
      <c r="A36" s="1" t="s">
        <v>30</v>
      </c>
      <c r="B36" s="12" t="s">
        <v>72</v>
      </c>
      <c r="C36" s="10">
        <v>300</v>
      </c>
      <c r="D36" s="10">
        <v>44.24</v>
      </c>
      <c r="E36" s="18">
        <f t="shared" si="1"/>
        <v>0.14746666666666666</v>
      </c>
      <c r="F36" s="10">
        <v>218.19</v>
      </c>
      <c r="G36" s="19">
        <f t="shared" si="0"/>
        <v>-173.95</v>
      </c>
      <c r="H36" s="18">
        <f t="shared" si="2"/>
        <v>0.20275906320179662</v>
      </c>
    </row>
    <row r="37" spans="1:8" ht="15">
      <c r="A37" s="2" t="s">
        <v>31</v>
      </c>
      <c r="B37" s="15" t="s">
        <v>73</v>
      </c>
      <c r="C37" s="10"/>
      <c r="D37" s="10">
        <v>9.91</v>
      </c>
      <c r="E37" s="21" t="e">
        <f t="shared" si="1"/>
        <v>#DIV/0!</v>
      </c>
      <c r="F37" s="10">
        <v>0.04</v>
      </c>
      <c r="G37" s="19">
        <f t="shared" si="0"/>
        <v>9.870000000000001</v>
      </c>
      <c r="H37" s="18">
        <f t="shared" si="2"/>
        <v>247.75</v>
      </c>
    </row>
    <row r="38" spans="1:8" ht="15">
      <c r="A38" s="1" t="s">
        <v>32</v>
      </c>
      <c r="B38" s="12" t="s">
        <v>74</v>
      </c>
      <c r="C38" s="10"/>
      <c r="D38" s="10">
        <v>23.98</v>
      </c>
      <c r="E38" s="21" t="e">
        <f t="shared" si="1"/>
        <v>#DIV/0!</v>
      </c>
      <c r="F38" s="10">
        <v>38.3</v>
      </c>
      <c r="G38" s="19">
        <f t="shared" si="0"/>
        <v>-14.319999999999997</v>
      </c>
      <c r="H38" s="18">
        <f t="shared" si="2"/>
        <v>0.6261096605744126</v>
      </c>
    </row>
    <row r="39" spans="1:8" ht="15">
      <c r="A39" s="1" t="s">
        <v>33</v>
      </c>
      <c r="B39" s="12" t="s">
        <v>75</v>
      </c>
      <c r="C39" s="10"/>
      <c r="D39" s="10">
        <v>23.98</v>
      </c>
      <c r="E39" s="21" t="e">
        <f t="shared" si="1"/>
        <v>#DIV/0!</v>
      </c>
      <c r="F39" s="10">
        <v>38.3</v>
      </c>
      <c r="G39" s="19">
        <f t="shared" si="0"/>
        <v>-14.319999999999997</v>
      </c>
      <c r="H39" s="18">
        <f t="shared" si="2"/>
        <v>0.6261096605744126</v>
      </c>
    </row>
    <row r="40" spans="1:8" ht="15">
      <c r="A40" s="1" t="s">
        <v>34</v>
      </c>
      <c r="B40" s="12" t="s">
        <v>76</v>
      </c>
      <c r="C40" s="10"/>
      <c r="D40" s="10">
        <v>23.98</v>
      </c>
      <c r="E40" s="21" t="e">
        <f t="shared" si="1"/>
        <v>#DIV/0!</v>
      </c>
      <c r="F40" s="10">
        <v>38.3</v>
      </c>
      <c r="G40" s="19">
        <f t="shared" si="0"/>
        <v>-14.319999999999997</v>
      </c>
      <c r="H40" s="18">
        <f t="shared" si="2"/>
        <v>0.6261096605744126</v>
      </c>
    </row>
    <row r="41" spans="1:8" ht="15">
      <c r="A41" s="1" t="s">
        <v>35</v>
      </c>
      <c r="B41" s="12" t="s">
        <v>77</v>
      </c>
      <c r="C41" s="10">
        <f>SUM(C42,C49)</f>
        <v>294395.37999999995</v>
      </c>
      <c r="D41" s="10">
        <f>SUM(D42,D49)</f>
        <v>138442.11000000002</v>
      </c>
      <c r="E41" s="18">
        <f t="shared" si="1"/>
        <v>0.4702591120825335</v>
      </c>
      <c r="F41" s="10">
        <f>SUM(F42,F49)</f>
        <v>160514.47</v>
      </c>
      <c r="G41" s="19">
        <f t="shared" si="0"/>
        <v>-22072.359999999986</v>
      </c>
      <c r="H41" s="18">
        <f t="shared" si="2"/>
        <v>0.8624899051157195</v>
      </c>
    </row>
    <row r="42" spans="1:8" ht="22.5">
      <c r="A42" s="1" t="s">
        <v>36</v>
      </c>
      <c r="B42" s="12" t="s">
        <v>78</v>
      </c>
      <c r="C42" s="10">
        <f>SUM(C43,C46,C47,C48)</f>
        <v>311439.39999999997</v>
      </c>
      <c r="D42" s="10">
        <f>SUM(D43,D46,D47,D48)</f>
        <v>155486.13</v>
      </c>
      <c r="E42" s="18">
        <f t="shared" si="1"/>
        <v>0.4992500306640715</v>
      </c>
      <c r="F42" s="10">
        <f>SUM(F43,F46,F47,F48)</f>
        <v>160823.37</v>
      </c>
      <c r="G42" s="19">
        <f t="shared" si="0"/>
        <v>-5337.239999999991</v>
      </c>
      <c r="H42" s="18">
        <f t="shared" si="2"/>
        <v>0.9668130322104307</v>
      </c>
    </row>
    <row r="43" spans="1:8" ht="15">
      <c r="A43" s="1" t="s">
        <v>37</v>
      </c>
      <c r="B43" s="12" t="s">
        <v>79</v>
      </c>
      <c r="C43" s="10">
        <f>SUM(C44:C45)</f>
        <v>50649.6</v>
      </c>
      <c r="D43" s="10">
        <f>SUM(D44:D45)</f>
        <v>27702.6</v>
      </c>
      <c r="E43" s="18">
        <f t="shared" si="1"/>
        <v>0.5469460765731615</v>
      </c>
      <c r="F43" s="10">
        <f>SUM(F44:F45)</f>
        <v>38689.6</v>
      </c>
      <c r="G43" s="19">
        <f t="shared" si="0"/>
        <v>-10987</v>
      </c>
      <c r="H43" s="18">
        <f t="shared" si="2"/>
        <v>0.716021876680038</v>
      </c>
    </row>
    <row r="44" spans="1:8" ht="15">
      <c r="A44" s="1" t="s">
        <v>38</v>
      </c>
      <c r="B44" s="12" t="s">
        <v>80</v>
      </c>
      <c r="C44" s="10">
        <v>45891</v>
      </c>
      <c r="D44" s="10">
        <v>22944</v>
      </c>
      <c r="E44" s="18">
        <f t="shared" si="1"/>
        <v>0.49996731385238935</v>
      </c>
      <c r="F44" s="10">
        <v>27516</v>
      </c>
      <c r="G44" s="19">
        <f t="shared" si="0"/>
        <v>-4572</v>
      </c>
      <c r="H44" s="18">
        <f t="shared" si="2"/>
        <v>0.8338421282163105</v>
      </c>
    </row>
    <row r="45" spans="1:8" ht="22.5">
      <c r="A45" s="1" t="s">
        <v>39</v>
      </c>
      <c r="B45" s="12" t="s">
        <v>81</v>
      </c>
      <c r="C45" s="10">
        <v>4758.6</v>
      </c>
      <c r="D45" s="10">
        <v>4758.6</v>
      </c>
      <c r="E45" s="18">
        <f t="shared" si="1"/>
        <v>1</v>
      </c>
      <c r="F45" s="10">
        <v>11173.6</v>
      </c>
      <c r="G45" s="19">
        <f t="shared" si="0"/>
        <v>-6415</v>
      </c>
      <c r="H45" s="18">
        <f t="shared" si="2"/>
        <v>0.4258788573065082</v>
      </c>
    </row>
    <row r="46" spans="1:8" ht="22.5">
      <c r="A46" s="1" t="s">
        <v>40</v>
      </c>
      <c r="B46" s="12" t="s">
        <v>82</v>
      </c>
      <c r="C46" s="10">
        <v>54598.2</v>
      </c>
      <c r="D46" s="10">
        <v>12588.1</v>
      </c>
      <c r="E46" s="18">
        <f t="shared" si="1"/>
        <v>0.23055888289357526</v>
      </c>
      <c r="F46" s="10">
        <v>9702.36</v>
      </c>
      <c r="G46" s="19">
        <f t="shared" si="0"/>
        <v>2885.74</v>
      </c>
      <c r="H46" s="18">
        <f t="shared" si="2"/>
        <v>1.2974266054856756</v>
      </c>
    </row>
    <row r="47" spans="1:8" ht="15">
      <c r="A47" s="1" t="s">
        <v>41</v>
      </c>
      <c r="B47" s="12" t="s">
        <v>83</v>
      </c>
      <c r="C47" s="10">
        <v>185884.3</v>
      </c>
      <c r="D47" s="10">
        <v>106790.67</v>
      </c>
      <c r="E47" s="18">
        <f t="shared" si="1"/>
        <v>0.5745007512737762</v>
      </c>
      <c r="F47" s="10">
        <v>102320.61</v>
      </c>
      <c r="G47" s="19">
        <f t="shared" si="0"/>
        <v>4470.059999999998</v>
      </c>
      <c r="H47" s="18">
        <f t="shared" si="2"/>
        <v>1.043686799756178</v>
      </c>
    </row>
    <row r="48" spans="1:8" ht="15">
      <c r="A48" s="1" t="s">
        <v>42</v>
      </c>
      <c r="B48" s="12" t="s">
        <v>84</v>
      </c>
      <c r="C48" s="10">
        <v>20307.3</v>
      </c>
      <c r="D48" s="10">
        <v>8404.76</v>
      </c>
      <c r="E48" s="18">
        <f t="shared" si="1"/>
        <v>0.413878752960758</v>
      </c>
      <c r="F48" s="10">
        <v>10110.8</v>
      </c>
      <c r="G48" s="19">
        <f t="shared" si="0"/>
        <v>-1706.039999999999</v>
      </c>
      <c r="H48" s="18">
        <f t="shared" si="2"/>
        <v>0.8312655774023817</v>
      </c>
    </row>
    <row r="49" spans="1:8" ht="33.75">
      <c r="A49" s="1" t="s">
        <v>43</v>
      </c>
      <c r="B49" s="12" t="s">
        <v>85</v>
      </c>
      <c r="C49" s="10">
        <v>-17044.02</v>
      </c>
      <c r="D49" s="10">
        <v>-17044.02</v>
      </c>
      <c r="E49" s="18">
        <f t="shared" si="1"/>
        <v>1</v>
      </c>
      <c r="F49" s="10">
        <v>-308.9</v>
      </c>
      <c r="G49" s="10">
        <f t="shared" si="0"/>
        <v>-16735.12</v>
      </c>
      <c r="H49" s="18">
        <f t="shared" si="2"/>
        <v>55.17649724830043</v>
      </c>
    </row>
  </sheetData>
  <sheetProtection/>
  <mergeCells count="2">
    <mergeCell ref="A3:E3"/>
    <mergeCell ref="A4:E4"/>
  </mergeCells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1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54.00390625" style="0" customWidth="1"/>
    <col min="2" max="2" width="23.00390625" style="0" customWidth="1"/>
    <col min="3" max="3" width="12.5742187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00390625" style="0" customWidth="1"/>
    <col min="8" max="8" width="10.57421875" style="0" customWidth="1"/>
  </cols>
  <sheetData>
    <row r="3" spans="1:5" ht="18.75">
      <c r="A3" s="27" t="s">
        <v>94</v>
      </c>
      <c r="B3" s="27"/>
      <c r="C3" s="27"/>
      <c r="D3" s="27"/>
      <c r="E3" s="27"/>
    </row>
    <row r="4" spans="1:5" ht="18.75">
      <c r="A4" s="27" t="s">
        <v>87</v>
      </c>
      <c r="B4" s="27"/>
      <c r="C4" s="27"/>
      <c r="D4" s="27"/>
      <c r="E4" s="27"/>
    </row>
    <row r="6" spans="1:8" ht="65.25" customHeight="1">
      <c r="A6" s="3" t="s">
        <v>0</v>
      </c>
      <c r="B6" s="3" t="s">
        <v>44</v>
      </c>
      <c r="C6" s="4" t="s">
        <v>89</v>
      </c>
      <c r="D6" s="4" t="s">
        <v>90</v>
      </c>
      <c r="E6" s="5" t="s">
        <v>88</v>
      </c>
      <c r="F6" s="4" t="s">
        <v>91</v>
      </c>
      <c r="G6" s="22" t="s">
        <v>92</v>
      </c>
      <c r="H6" s="22" t="s">
        <v>93</v>
      </c>
    </row>
    <row r="7" spans="1:8" ht="15">
      <c r="A7" s="3" t="s">
        <v>1</v>
      </c>
      <c r="B7" s="3">
        <v>2</v>
      </c>
      <c r="C7" s="4">
        <v>3</v>
      </c>
      <c r="D7" s="4">
        <v>4</v>
      </c>
      <c r="E7" s="6">
        <v>5</v>
      </c>
      <c r="F7" s="6">
        <v>6</v>
      </c>
      <c r="G7" s="6">
        <v>7</v>
      </c>
      <c r="H7" s="6">
        <v>8</v>
      </c>
    </row>
    <row r="8" spans="1:8" ht="15">
      <c r="A8" s="8" t="s">
        <v>2</v>
      </c>
      <c r="B8" s="9" t="s">
        <v>45</v>
      </c>
      <c r="C8" s="10">
        <f>SUM(C10,C48)</f>
        <v>546160.3999999999</v>
      </c>
      <c r="D8" s="10">
        <f>SUM(D10,D48)</f>
        <v>242545.85000000003</v>
      </c>
      <c r="E8" s="16">
        <f>D8/C8</f>
        <v>0.4440927060987946</v>
      </c>
      <c r="F8" s="19">
        <f>SUM(F10,F48)</f>
        <v>279423.92000000004</v>
      </c>
      <c r="G8" s="19">
        <f>D8-F8</f>
        <v>-36878.07000000001</v>
      </c>
      <c r="H8" s="25">
        <f>D8/F8</f>
        <v>0.8680210699212866</v>
      </c>
    </row>
    <row r="9" spans="1:8" ht="15">
      <c r="A9" s="7" t="s">
        <v>3</v>
      </c>
      <c r="B9" s="11"/>
      <c r="C9" s="13"/>
      <c r="D9" s="19"/>
      <c r="E9" s="23"/>
      <c r="F9" s="13"/>
      <c r="G9" s="19"/>
      <c r="H9" s="17"/>
    </row>
    <row r="10" spans="1:8" ht="15">
      <c r="A10" s="1" t="s">
        <v>4</v>
      </c>
      <c r="B10" s="12" t="s">
        <v>46</v>
      </c>
      <c r="C10" s="14">
        <f>SUM(C11,C13,C15,C19,C22,C24,C30,C32,C35,C40,C44)</f>
        <v>247936.88999999998</v>
      </c>
      <c r="D10" s="20">
        <f>SUM(D11,D13,D15,D19,D22,D24,D30,D32,D35,D40,D44)</f>
        <v>104233.24</v>
      </c>
      <c r="E10" s="24">
        <f>D10/C10</f>
        <v>0.42040230479619234</v>
      </c>
      <c r="F10" s="14">
        <f>SUM(F11,F13,F15,F19,F22,F24,F30,F32,F35,F40,F44)</f>
        <v>119011.37999999999</v>
      </c>
      <c r="G10" s="20">
        <f aca="true" t="shared" si="0" ref="G10:G61">D10-F10</f>
        <v>-14778.139999999985</v>
      </c>
      <c r="H10" s="18">
        <f>D10/F10</f>
        <v>0.8758258243875503</v>
      </c>
    </row>
    <row r="11" spans="1:8" ht="15">
      <c r="A11" s="1" t="s">
        <v>5</v>
      </c>
      <c r="B11" s="12" t="s">
        <v>47</v>
      </c>
      <c r="C11" s="10">
        <f>C12</f>
        <v>120231</v>
      </c>
      <c r="D11" s="10">
        <f>D12</f>
        <v>54771.85</v>
      </c>
      <c r="E11" s="18">
        <f aca="true" t="shared" si="1" ref="E11:E61">D11/C11</f>
        <v>0.4555551396894312</v>
      </c>
      <c r="F11" s="20">
        <f>F12</f>
        <v>50488.46</v>
      </c>
      <c r="G11" s="19">
        <f t="shared" si="0"/>
        <v>4283.389999999999</v>
      </c>
      <c r="H11" s="18">
        <f aca="true" t="shared" si="2" ref="H11:H61">D11/F11</f>
        <v>1.0848389909298084</v>
      </c>
    </row>
    <row r="12" spans="1:8" ht="15">
      <c r="A12" s="1" t="s">
        <v>6</v>
      </c>
      <c r="B12" s="12" t="s">
        <v>48</v>
      </c>
      <c r="C12" s="10">
        <v>120231</v>
      </c>
      <c r="D12" s="10">
        <v>54771.85</v>
      </c>
      <c r="E12" s="18">
        <f t="shared" si="1"/>
        <v>0.4555551396894312</v>
      </c>
      <c r="F12" s="10">
        <v>50488.46</v>
      </c>
      <c r="G12" s="19">
        <f t="shared" si="0"/>
        <v>4283.389999999999</v>
      </c>
      <c r="H12" s="18">
        <f t="shared" si="2"/>
        <v>1.0848389909298084</v>
      </c>
    </row>
    <row r="13" spans="1:8" ht="22.5">
      <c r="A13" s="1" t="s">
        <v>95</v>
      </c>
      <c r="B13" s="15" t="s">
        <v>96</v>
      </c>
      <c r="C13" s="10">
        <f>C14</f>
        <v>9700.09</v>
      </c>
      <c r="D13" s="10">
        <f>D14</f>
        <v>4564.27</v>
      </c>
      <c r="E13" s="18">
        <f t="shared" si="1"/>
        <v>0.4705389331439193</v>
      </c>
      <c r="F13" s="10">
        <f>F14</f>
        <v>4118.17</v>
      </c>
      <c r="G13" s="19">
        <f t="shared" si="0"/>
        <v>446.10000000000036</v>
      </c>
      <c r="H13" s="18">
        <f t="shared" si="2"/>
        <v>1.108324814177171</v>
      </c>
    </row>
    <row r="14" spans="1:8" ht="22.5">
      <c r="A14" s="2" t="s">
        <v>98</v>
      </c>
      <c r="B14" s="15" t="s">
        <v>97</v>
      </c>
      <c r="C14" s="10">
        <v>9700.09</v>
      </c>
      <c r="D14" s="10">
        <v>4564.27</v>
      </c>
      <c r="E14" s="18">
        <f t="shared" si="1"/>
        <v>0.4705389331439193</v>
      </c>
      <c r="F14" s="10">
        <v>4118.17</v>
      </c>
      <c r="G14" s="19">
        <f t="shared" si="0"/>
        <v>446.10000000000036</v>
      </c>
      <c r="H14" s="18">
        <f t="shared" si="2"/>
        <v>1.108324814177171</v>
      </c>
    </row>
    <row r="15" spans="1:8" ht="15">
      <c r="A15" s="1" t="s">
        <v>7</v>
      </c>
      <c r="B15" s="12" t="s">
        <v>49</v>
      </c>
      <c r="C15" s="10">
        <f>SUM(C16:C18)</f>
        <v>102115</v>
      </c>
      <c r="D15" s="10">
        <f>SUM(D16:D18)</f>
        <v>37428.48</v>
      </c>
      <c r="E15" s="18">
        <f t="shared" si="1"/>
        <v>0.366532634774519</v>
      </c>
      <c r="F15" s="10">
        <f>SUM(F16:F18)</f>
        <v>56339.090000000004</v>
      </c>
      <c r="G15" s="19">
        <f t="shared" si="0"/>
        <v>-18910.61</v>
      </c>
      <c r="H15" s="18">
        <f t="shared" si="2"/>
        <v>0.6643429987953302</v>
      </c>
    </row>
    <row r="16" spans="1:8" ht="22.5">
      <c r="A16" s="1" t="s">
        <v>8</v>
      </c>
      <c r="B16" s="12" t="s">
        <v>50</v>
      </c>
      <c r="C16" s="10">
        <v>1665</v>
      </c>
      <c r="D16" s="10">
        <v>1158.53</v>
      </c>
      <c r="E16" s="18">
        <f t="shared" si="1"/>
        <v>0.6958138138138138</v>
      </c>
      <c r="F16" s="10">
        <v>2837.22</v>
      </c>
      <c r="G16" s="19">
        <f t="shared" si="0"/>
        <v>-1678.6899999999998</v>
      </c>
      <c r="H16" s="18">
        <f t="shared" si="2"/>
        <v>0.40833280464680216</v>
      </c>
    </row>
    <row r="17" spans="1:8" ht="15">
      <c r="A17" s="1" t="s">
        <v>9</v>
      </c>
      <c r="B17" s="12" t="s">
        <v>51</v>
      </c>
      <c r="C17" s="10">
        <v>100220</v>
      </c>
      <c r="D17" s="10">
        <v>35925.9</v>
      </c>
      <c r="E17" s="18">
        <f t="shared" si="1"/>
        <v>0.35847036519656755</v>
      </c>
      <c r="F17" s="10">
        <v>53440.32</v>
      </c>
      <c r="G17" s="19">
        <f t="shared" si="0"/>
        <v>-17514.42</v>
      </c>
      <c r="H17" s="18">
        <f t="shared" si="2"/>
        <v>0.6722620672930103</v>
      </c>
    </row>
    <row r="18" spans="1:8" ht="22.5">
      <c r="A18" s="1" t="s">
        <v>10</v>
      </c>
      <c r="B18" s="12" t="s">
        <v>52</v>
      </c>
      <c r="C18" s="10">
        <v>230</v>
      </c>
      <c r="D18" s="10">
        <v>344.05</v>
      </c>
      <c r="E18" s="18">
        <f t="shared" si="1"/>
        <v>1.4958695652173915</v>
      </c>
      <c r="F18" s="10">
        <v>61.55</v>
      </c>
      <c r="G18" s="19">
        <f t="shared" si="0"/>
        <v>282.5</v>
      </c>
      <c r="H18" s="18">
        <f t="shared" si="2"/>
        <v>5.589764419171406</v>
      </c>
    </row>
    <row r="19" spans="1:8" ht="15">
      <c r="A19" s="2" t="s">
        <v>99</v>
      </c>
      <c r="B19" s="15" t="s">
        <v>102</v>
      </c>
      <c r="C19" s="10">
        <f>SUM(C20:C21)</f>
        <v>4559</v>
      </c>
      <c r="D19" s="10">
        <f>SUM(D20:D21)</f>
        <v>1926.8000000000002</v>
      </c>
      <c r="E19" s="18">
        <f t="shared" si="1"/>
        <v>0.4226365431015574</v>
      </c>
      <c r="F19" s="10">
        <f>SUM(F20:F21)</f>
        <v>1786.15</v>
      </c>
      <c r="G19" s="19">
        <f t="shared" si="0"/>
        <v>140.6500000000001</v>
      </c>
      <c r="H19" s="18">
        <f t="shared" si="2"/>
        <v>1.0787447862721495</v>
      </c>
    </row>
    <row r="20" spans="1:8" ht="15">
      <c r="A20" s="2" t="s">
        <v>100</v>
      </c>
      <c r="B20" s="15" t="s">
        <v>101</v>
      </c>
      <c r="C20" s="10">
        <v>1008</v>
      </c>
      <c r="D20" s="10">
        <v>314.1</v>
      </c>
      <c r="E20" s="18">
        <f t="shared" si="1"/>
        <v>0.31160714285714286</v>
      </c>
      <c r="F20" s="10">
        <v>265.93</v>
      </c>
      <c r="G20" s="19">
        <f t="shared" si="0"/>
        <v>48.170000000000016</v>
      </c>
      <c r="H20" s="18">
        <f t="shared" si="2"/>
        <v>1.181137893430602</v>
      </c>
    </row>
    <row r="21" spans="1:8" ht="15">
      <c r="A21" s="2" t="s">
        <v>103</v>
      </c>
      <c r="B21" s="15" t="s">
        <v>104</v>
      </c>
      <c r="C21" s="10">
        <v>3551</v>
      </c>
      <c r="D21" s="10">
        <v>1612.7</v>
      </c>
      <c r="E21" s="18">
        <f t="shared" si="1"/>
        <v>0.454153759504365</v>
      </c>
      <c r="F21" s="10">
        <v>1520.22</v>
      </c>
      <c r="G21" s="19">
        <f t="shared" si="0"/>
        <v>92.48000000000002</v>
      </c>
      <c r="H21" s="18">
        <f t="shared" si="2"/>
        <v>1.060833300443357</v>
      </c>
    </row>
    <row r="22" spans="1:8" ht="15">
      <c r="A22" s="1" t="s">
        <v>11</v>
      </c>
      <c r="B22" s="12" t="s">
        <v>53</v>
      </c>
      <c r="C22" s="10">
        <f>C23</f>
        <v>2100</v>
      </c>
      <c r="D22" s="10">
        <f>D23</f>
        <v>760.14</v>
      </c>
      <c r="E22" s="18">
        <f t="shared" si="1"/>
        <v>0.36197142857142856</v>
      </c>
      <c r="F22" s="10">
        <f>F23</f>
        <v>917.48</v>
      </c>
      <c r="G22" s="19">
        <f t="shared" si="0"/>
        <v>-157.34000000000003</v>
      </c>
      <c r="H22" s="18">
        <f t="shared" si="2"/>
        <v>0.8285085233465579</v>
      </c>
    </row>
    <row r="23" spans="1:8" ht="22.5">
      <c r="A23" s="1" t="s">
        <v>12</v>
      </c>
      <c r="B23" s="12" t="s">
        <v>54</v>
      </c>
      <c r="C23" s="10">
        <v>2100</v>
      </c>
      <c r="D23" s="10">
        <v>760.14</v>
      </c>
      <c r="E23" s="18">
        <f t="shared" si="1"/>
        <v>0.36197142857142856</v>
      </c>
      <c r="F23" s="10">
        <v>917.48</v>
      </c>
      <c r="G23" s="19">
        <f t="shared" si="0"/>
        <v>-157.34000000000003</v>
      </c>
      <c r="H23" s="18">
        <f t="shared" si="2"/>
        <v>0.8285085233465579</v>
      </c>
    </row>
    <row r="24" spans="1:8" ht="22.5">
      <c r="A24" s="1" t="s">
        <v>13</v>
      </c>
      <c r="B24" s="12" t="s">
        <v>55</v>
      </c>
      <c r="C24" s="10">
        <f>SUM(C25,C28,C29)</f>
        <v>8080</v>
      </c>
      <c r="D24" s="10">
        <f>SUM(D25,D28,D29)</f>
        <v>4068.12</v>
      </c>
      <c r="E24" s="18">
        <f t="shared" si="1"/>
        <v>0.5034801980198019</v>
      </c>
      <c r="F24" s="10">
        <f>SUM(F25,F28,F29)</f>
        <v>4493.22</v>
      </c>
      <c r="G24" s="19">
        <f t="shared" si="0"/>
        <v>-425.10000000000036</v>
      </c>
      <c r="H24" s="18">
        <f t="shared" si="2"/>
        <v>0.9053907887884411</v>
      </c>
    </row>
    <row r="25" spans="1:8" ht="56.25">
      <c r="A25" s="1" t="s">
        <v>14</v>
      </c>
      <c r="B25" s="12" t="s">
        <v>56</v>
      </c>
      <c r="C25" s="10">
        <f>SUM(C26,C27)</f>
        <v>5230</v>
      </c>
      <c r="D25" s="10">
        <f>SUM(D26,D27)</f>
        <v>2618.85</v>
      </c>
      <c r="E25" s="18">
        <f t="shared" si="1"/>
        <v>0.500736137667304</v>
      </c>
      <c r="F25" s="10">
        <f>SUM(F26:F27)</f>
        <v>3134.18</v>
      </c>
      <c r="G25" s="19">
        <f t="shared" si="0"/>
        <v>-515.3299999999999</v>
      </c>
      <c r="H25" s="18">
        <f t="shared" si="2"/>
        <v>0.8355774078068267</v>
      </c>
    </row>
    <row r="26" spans="1:8" ht="45">
      <c r="A26" s="1" t="s">
        <v>15</v>
      </c>
      <c r="B26" s="12" t="s">
        <v>57</v>
      </c>
      <c r="C26" s="10">
        <v>3272</v>
      </c>
      <c r="D26" s="10">
        <v>1433.87</v>
      </c>
      <c r="E26" s="18">
        <f t="shared" si="1"/>
        <v>0.43822432762836183</v>
      </c>
      <c r="F26" s="10">
        <v>1501.12</v>
      </c>
      <c r="G26" s="19">
        <f t="shared" si="0"/>
        <v>-67.25</v>
      </c>
      <c r="H26" s="18">
        <f t="shared" si="2"/>
        <v>0.9552001172457898</v>
      </c>
    </row>
    <row r="27" spans="1:8" ht="56.25">
      <c r="A27" s="1" t="s">
        <v>16</v>
      </c>
      <c r="B27" s="12" t="s">
        <v>58</v>
      </c>
      <c r="C27" s="10">
        <v>1958</v>
      </c>
      <c r="D27" s="10">
        <v>1184.98</v>
      </c>
      <c r="E27" s="18">
        <f t="shared" si="1"/>
        <v>0.6051991828396323</v>
      </c>
      <c r="F27" s="10">
        <v>1633.06</v>
      </c>
      <c r="G27" s="19">
        <f t="shared" si="0"/>
        <v>-448.0799999999999</v>
      </c>
      <c r="H27" s="18">
        <f t="shared" si="2"/>
        <v>0.7256193893672003</v>
      </c>
    </row>
    <row r="28" spans="1:8" ht="22.5">
      <c r="A28" s="2" t="s">
        <v>106</v>
      </c>
      <c r="B28" s="15" t="s">
        <v>105</v>
      </c>
      <c r="C28" s="10">
        <v>50</v>
      </c>
      <c r="D28" s="10">
        <v>48.74</v>
      </c>
      <c r="E28" s="18">
        <f t="shared" si="1"/>
        <v>0.9748</v>
      </c>
      <c r="F28" s="10">
        <v>41.55</v>
      </c>
      <c r="G28" s="19">
        <f t="shared" si="0"/>
        <v>7.190000000000005</v>
      </c>
      <c r="H28" s="18">
        <f t="shared" si="2"/>
        <v>1.1730445246690735</v>
      </c>
    </row>
    <row r="29" spans="1:8" ht="56.25">
      <c r="A29" s="1" t="s">
        <v>17</v>
      </c>
      <c r="B29" s="12" t="s">
        <v>59</v>
      </c>
      <c r="C29" s="10">
        <v>2800</v>
      </c>
      <c r="D29" s="10">
        <v>1400.53</v>
      </c>
      <c r="E29" s="18">
        <f t="shared" si="1"/>
        <v>0.5001892857142857</v>
      </c>
      <c r="F29" s="10">
        <v>1317.49</v>
      </c>
      <c r="G29" s="19">
        <f t="shared" si="0"/>
        <v>83.03999999999996</v>
      </c>
      <c r="H29" s="18">
        <f t="shared" si="2"/>
        <v>1.0630289413961396</v>
      </c>
    </row>
    <row r="30" spans="1:8" ht="15">
      <c r="A30" s="1" t="s">
        <v>18</v>
      </c>
      <c r="B30" s="12" t="s">
        <v>60</v>
      </c>
      <c r="C30" s="10">
        <f>C31</f>
        <v>374.8</v>
      </c>
      <c r="D30" s="10">
        <f>D31</f>
        <v>232.74</v>
      </c>
      <c r="E30" s="18">
        <f t="shared" si="1"/>
        <v>0.6209711846318037</v>
      </c>
      <c r="F30" s="10">
        <f>F31</f>
        <v>205.89</v>
      </c>
      <c r="G30" s="19">
        <f t="shared" si="0"/>
        <v>26.850000000000023</v>
      </c>
      <c r="H30" s="18">
        <f t="shared" si="2"/>
        <v>1.130409441935014</v>
      </c>
    </row>
    <row r="31" spans="1:8" ht="15">
      <c r="A31" s="1" t="s">
        <v>19</v>
      </c>
      <c r="B31" s="12" t="s">
        <v>61</v>
      </c>
      <c r="C31" s="10">
        <v>374.8</v>
      </c>
      <c r="D31" s="10">
        <v>232.74</v>
      </c>
      <c r="E31" s="18">
        <f t="shared" si="1"/>
        <v>0.6209711846318037</v>
      </c>
      <c r="F31" s="10">
        <v>205.89</v>
      </c>
      <c r="G31" s="19">
        <f t="shared" si="0"/>
        <v>26.850000000000023</v>
      </c>
      <c r="H31" s="18">
        <f t="shared" si="2"/>
        <v>1.130409441935014</v>
      </c>
    </row>
    <row r="32" spans="1:8" ht="22.5">
      <c r="A32" s="1" t="s">
        <v>20</v>
      </c>
      <c r="B32" s="12" t="s">
        <v>62</v>
      </c>
      <c r="C32" s="10">
        <f>SUM(C33:C34)</f>
        <v>102</v>
      </c>
      <c r="D32" s="10">
        <f>SUM(D33:D34)</f>
        <v>136.89000000000001</v>
      </c>
      <c r="E32" s="18">
        <f t="shared" si="1"/>
        <v>1.342058823529412</v>
      </c>
      <c r="F32" s="10">
        <f>SUM(F33:F34)</f>
        <v>292.99</v>
      </c>
      <c r="G32" s="19">
        <f t="shared" si="0"/>
        <v>-156.1</v>
      </c>
      <c r="H32" s="18">
        <f t="shared" si="2"/>
        <v>0.46721731117102977</v>
      </c>
    </row>
    <row r="33" spans="1:8" ht="15">
      <c r="A33" s="1" t="s">
        <v>21</v>
      </c>
      <c r="B33" s="12" t="s">
        <v>63</v>
      </c>
      <c r="C33" s="10">
        <v>102</v>
      </c>
      <c r="D33" s="10">
        <v>124.51</v>
      </c>
      <c r="E33" s="18">
        <f t="shared" si="1"/>
        <v>1.220686274509804</v>
      </c>
      <c r="F33" s="10">
        <v>110.68</v>
      </c>
      <c r="G33" s="19">
        <f t="shared" si="0"/>
        <v>13.829999999999998</v>
      </c>
      <c r="H33" s="18">
        <f t="shared" si="2"/>
        <v>1.1249548247199133</v>
      </c>
    </row>
    <row r="34" spans="1:8" ht="15">
      <c r="A34" s="1" t="s">
        <v>22</v>
      </c>
      <c r="B34" s="12" t="s">
        <v>64</v>
      </c>
      <c r="C34" s="10"/>
      <c r="D34" s="10">
        <v>12.38</v>
      </c>
      <c r="E34" s="21" t="e">
        <f t="shared" si="1"/>
        <v>#DIV/0!</v>
      </c>
      <c r="F34" s="10">
        <v>182.31</v>
      </c>
      <c r="G34" s="19">
        <f t="shared" si="0"/>
        <v>-169.93</v>
      </c>
      <c r="H34" s="18">
        <f t="shared" si="2"/>
        <v>0.06790631342219297</v>
      </c>
    </row>
    <row r="35" spans="1:8" ht="22.5">
      <c r="A35" s="1" t="s">
        <v>23</v>
      </c>
      <c r="B35" s="12" t="s">
        <v>65</v>
      </c>
      <c r="C35" s="10">
        <v>75</v>
      </c>
      <c r="D35" s="10">
        <f>SUM(D36,D39)</f>
        <v>170.96</v>
      </c>
      <c r="E35" s="18">
        <f t="shared" si="1"/>
        <v>2.279466666666667</v>
      </c>
      <c r="F35" s="10">
        <f>SUM(F36,F39)</f>
        <v>43.62</v>
      </c>
      <c r="G35" s="19">
        <f t="shared" si="0"/>
        <v>127.34</v>
      </c>
      <c r="H35" s="18">
        <f t="shared" si="2"/>
        <v>3.919303071985328</v>
      </c>
    </row>
    <row r="36" spans="1:8" ht="56.25">
      <c r="A36" s="1" t="s">
        <v>24</v>
      </c>
      <c r="B36" s="12" t="s">
        <v>66</v>
      </c>
      <c r="C36" s="10"/>
      <c r="D36" s="10">
        <f>SUM(D37:D38)</f>
        <v>71.73</v>
      </c>
      <c r="E36" s="21" t="e">
        <f t="shared" si="1"/>
        <v>#DIV/0!</v>
      </c>
      <c r="F36" s="10">
        <f>SUM(F37:F38)</f>
        <v>0</v>
      </c>
      <c r="G36" s="19">
        <f t="shared" si="0"/>
        <v>71.73</v>
      </c>
      <c r="H36" s="26" t="e">
        <f t="shared" si="2"/>
        <v>#DIV/0!</v>
      </c>
    </row>
    <row r="37" spans="1:8" ht="67.5">
      <c r="A37" s="1" t="s">
        <v>25</v>
      </c>
      <c r="B37" s="12" t="s">
        <v>67</v>
      </c>
      <c r="C37" s="10"/>
      <c r="D37" s="10">
        <v>22.73</v>
      </c>
      <c r="E37" s="21" t="e">
        <f t="shared" si="1"/>
        <v>#DIV/0!</v>
      </c>
      <c r="F37" s="10"/>
      <c r="G37" s="19">
        <f t="shared" si="0"/>
        <v>22.73</v>
      </c>
      <c r="H37" s="21" t="e">
        <f t="shared" si="2"/>
        <v>#DIV/0!</v>
      </c>
    </row>
    <row r="38" spans="1:8" ht="67.5">
      <c r="A38" s="1" t="s">
        <v>26</v>
      </c>
      <c r="B38" s="12" t="s">
        <v>68</v>
      </c>
      <c r="C38" s="10"/>
      <c r="D38" s="10">
        <v>49</v>
      </c>
      <c r="E38" s="21" t="e">
        <f t="shared" si="1"/>
        <v>#DIV/0!</v>
      </c>
      <c r="F38" s="10"/>
      <c r="G38" s="19">
        <f t="shared" si="0"/>
        <v>49</v>
      </c>
      <c r="H38" s="21" t="e">
        <f t="shared" si="2"/>
        <v>#DIV/0!</v>
      </c>
    </row>
    <row r="39" spans="1:8" ht="22.5">
      <c r="A39" s="1" t="s">
        <v>27</v>
      </c>
      <c r="B39" s="12" t="s">
        <v>69</v>
      </c>
      <c r="C39" s="10">
        <v>75</v>
      </c>
      <c r="D39" s="10">
        <v>99.23</v>
      </c>
      <c r="E39" s="18">
        <f t="shared" si="1"/>
        <v>1.3230666666666666</v>
      </c>
      <c r="F39" s="10">
        <v>43.62</v>
      </c>
      <c r="G39" s="19">
        <f t="shared" si="0"/>
        <v>55.61000000000001</v>
      </c>
      <c r="H39" s="18">
        <f t="shared" si="2"/>
        <v>2.274873911049977</v>
      </c>
    </row>
    <row r="40" spans="1:8" ht="15">
      <c r="A40" s="1" t="s">
        <v>28</v>
      </c>
      <c r="B40" s="12" t="s">
        <v>70</v>
      </c>
      <c r="C40" s="10">
        <f>SUM(C41:C43)</f>
        <v>600</v>
      </c>
      <c r="D40" s="10">
        <f>SUM(D41:D43)</f>
        <v>149.01</v>
      </c>
      <c r="E40" s="18">
        <f t="shared" si="1"/>
        <v>0.24835</v>
      </c>
      <c r="F40" s="10">
        <f>SUM(F41:F43)</f>
        <v>305.5</v>
      </c>
      <c r="G40" s="19">
        <f t="shared" si="0"/>
        <v>-156.49</v>
      </c>
      <c r="H40" s="18">
        <f t="shared" si="2"/>
        <v>0.48775777414075283</v>
      </c>
    </row>
    <row r="41" spans="1:8" ht="22.5">
      <c r="A41" s="1" t="s">
        <v>29</v>
      </c>
      <c r="B41" s="12" t="s">
        <v>71</v>
      </c>
      <c r="C41" s="10">
        <v>300</v>
      </c>
      <c r="D41" s="10">
        <v>94.86</v>
      </c>
      <c r="E41" s="18">
        <f t="shared" si="1"/>
        <v>0.3162</v>
      </c>
      <c r="F41" s="10">
        <v>87.27</v>
      </c>
      <c r="G41" s="19">
        <f t="shared" si="0"/>
        <v>7.590000000000003</v>
      </c>
      <c r="H41" s="18">
        <f t="shared" si="2"/>
        <v>1.0869714678583706</v>
      </c>
    </row>
    <row r="42" spans="1:8" ht="15">
      <c r="A42" s="1" t="s">
        <v>30</v>
      </c>
      <c r="B42" s="12" t="s">
        <v>72</v>
      </c>
      <c r="C42" s="10">
        <v>300</v>
      </c>
      <c r="D42" s="10">
        <v>44.24</v>
      </c>
      <c r="E42" s="18">
        <f t="shared" si="1"/>
        <v>0.14746666666666666</v>
      </c>
      <c r="F42" s="10">
        <v>218.19</v>
      </c>
      <c r="G42" s="19">
        <f t="shared" si="0"/>
        <v>-173.95</v>
      </c>
      <c r="H42" s="18">
        <f t="shared" si="2"/>
        <v>0.20275906320179662</v>
      </c>
    </row>
    <row r="43" spans="1:8" ht="15">
      <c r="A43" s="2" t="s">
        <v>31</v>
      </c>
      <c r="B43" s="15" t="s">
        <v>73</v>
      </c>
      <c r="C43" s="10"/>
      <c r="D43" s="10">
        <v>9.91</v>
      </c>
      <c r="E43" s="21" t="e">
        <f t="shared" si="1"/>
        <v>#DIV/0!</v>
      </c>
      <c r="F43" s="10">
        <v>0.04</v>
      </c>
      <c r="G43" s="19">
        <f t="shared" si="0"/>
        <v>9.870000000000001</v>
      </c>
      <c r="H43" s="18">
        <f t="shared" si="2"/>
        <v>247.75</v>
      </c>
    </row>
    <row r="44" spans="1:8" ht="15">
      <c r="A44" s="1" t="s">
        <v>32</v>
      </c>
      <c r="B44" s="12" t="s">
        <v>74</v>
      </c>
      <c r="C44" s="10"/>
      <c r="D44" s="10">
        <v>23.98</v>
      </c>
      <c r="E44" s="21" t="e">
        <f t="shared" si="1"/>
        <v>#DIV/0!</v>
      </c>
      <c r="F44" s="10">
        <f>SUM(F45:F46)</f>
        <v>20.81</v>
      </c>
      <c r="G44" s="19">
        <f t="shared" si="0"/>
        <v>3.1700000000000017</v>
      </c>
      <c r="H44" s="18">
        <f t="shared" si="2"/>
        <v>1.1523306102835176</v>
      </c>
    </row>
    <row r="45" spans="1:8" ht="15">
      <c r="A45" s="2" t="s">
        <v>108</v>
      </c>
      <c r="B45" s="15" t="s">
        <v>107</v>
      </c>
      <c r="C45" s="10"/>
      <c r="D45" s="10">
        <v>0</v>
      </c>
      <c r="E45" s="21" t="e">
        <f t="shared" si="1"/>
        <v>#DIV/0!</v>
      </c>
      <c r="F45" s="10">
        <v>-17.49</v>
      </c>
      <c r="G45" s="19">
        <f t="shared" si="0"/>
        <v>17.49</v>
      </c>
      <c r="H45" s="18">
        <f t="shared" si="2"/>
        <v>0</v>
      </c>
    </row>
    <row r="46" spans="1:8" ht="15">
      <c r="A46" s="1" t="s">
        <v>33</v>
      </c>
      <c r="B46" s="12" t="s">
        <v>75</v>
      </c>
      <c r="C46" s="10"/>
      <c r="D46" s="10">
        <v>23.98</v>
      </c>
      <c r="E46" s="21" t="e">
        <f t="shared" si="1"/>
        <v>#DIV/0!</v>
      </c>
      <c r="F46" s="10">
        <v>38.3</v>
      </c>
      <c r="G46" s="19">
        <f t="shared" si="0"/>
        <v>-14.319999999999997</v>
      </c>
      <c r="H46" s="18">
        <f t="shared" si="2"/>
        <v>0.6261096605744126</v>
      </c>
    </row>
    <row r="47" spans="1:8" ht="15">
      <c r="A47" s="1" t="s">
        <v>34</v>
      </c>
      <c r="B47" s="12" t="s">
        <v>76</v>
      </c>
      <c r="C47" s="10"/>
      <c r="D47" s="10">
        <v>23.98</v>
      </c>
      <c r="E47" s="21" t="e">
        <f t="shared" si="1"/>
        <v>#DIV/0!</v>
      </c>
      <c r="F47" s="10">
        <v>38.3</v>
      </c>
      <c r="G47" s="19">
        <f t="shared" si="0"/>
        <v>-14.319999999999997</v>
      </c>
      <c r="H47" s="18">
        <f t="shared" si="2"/>
        <v>0.6261096605744126</v>
      </c>
    </row>
    <row r="48" spans="1:8" ht="15">
      <c r="A48" s="1" t="s">
        <v>35</v>
      </c>
      <c r="B48" s="12" t="s">
        <v>77</v>
      </c>
      <c r="C48" s="10">
        <f>SUM(C49,C61)</f>
        <v>298223.50999999995</v>
      </c>
      <c r="D48" s="10">
        <f>SUM(D49,D61)</f>
        <v>138312.61000000002</v>
      </c>
      <c r="E48" s="18">
        <f t="shared" si="1"/>
        <v>0.4637884182906976</v>
      </c>
      <c r="F48" s="10">
        <f>SUM(F49,F56,F58,F61)</f>
        <v>160412.54000000004</v>
      </c>
      <c r="G48" s="19">
        <f t="shared" si="0"/>
        <v>-22099.930000000022</v>
      </c>
      <c r="H48" s="18">
        <f t="shared" si="2"/>
        <v>0.8622306585258234</v>
      </c>
    </row>
    <row r="49" spans="1:8" ht="22.5">
      <c r="A49" s="1" t="s">
        <v>36</v>
      </c>
      <c r="B49" s="12" t="s">
        <v>78</v>
      </c>
      <c r="C49" s="10">
        <f>SUM(C50,C53,C54,C55)</f>
        <v>315267.52999999997</v>
      </c>
      <c r="D49" s="10">
        <f>SUM(D50,D53,D54,D55)</f>
        <v>155356.63</v>
      </c>
      <c r="E49" s="18">
        <f t="shared" si="1"/>
        <v>0.49277713439122645</v>
      </c>
      <c r="F49" s="10">
        <f>SUM(F50,F53,F54,F55)</f>
        <v>160598.27000000002</v>
      </c>
      <c r="G49" s="19">
        <f t="shared" si="0"/>
        <v>-5241.640000000014</v>
      </c>
      <c r="H49" s="18">
        <f t="shared" si="2"/>
        <v>0.9673617903854131</v>
      </c>
    </row>
    <row r="50" spans="1:8" ht="15">
      <c r="A50" s="1" t="s">
        <v>37</v>
      </c>
      <c r="B50" s="12" t="s">
        <v>79</v>
      </c>
      <c r="C50" s="10">
        <f>SUM(C51:C52)</f>
        <v>50649.6</v>
      </c>
      <c r="D50" s="10">
        <f>SUM(D51:D52)</f>
        <v>27702.6</v>
      </c>
      <c r="E50" s="18">
        <f t="shared" si="1"/>
        <v>0.5469460765731615</v>
      </c>
      <c r="F50" s="10">
        <f>SUM(F51:F52)</f>
        <v>38689.6</v>
      </c>
      <c r="G50" s="19">
        <f t="shared" si="0"/>
        <v>-10987</v>
      </c>
      <c r="H50" s="18">
        <f t="shared" si="2"/>
        <v>0.716021876680038</v>
      </c>
    </row>
    <row r="51" spans="1:8" ht="15">
      <c r="A51" s="1" t="s">
        <v>38</v>
      </c>
      <c r="B51" s="12" t="s">
        <v>80</v>
      </c>
      <c r="C51" s="10">
        <v>45891</v>
      </c>
      <c r="D51" s="10">
        <v>22944</v>
      </c>
      <c r="E51" s="18">
        <f t="shared" si="1"/>
        <v>0.49996731385238935</v>
      </c>
      <c r="F51" s="10">
        <v>27516</v>
      </c>
      <c r="G51" s="19">
        <f t="shared" si="0"/>
        <v>-4572</v>
      </c>
      <c r="H51" s="18">
        <f t="shared" si="2"/>
        <v>0.8338421282163105</v>
      </c>
    </row>
    <row r="52" spans="1:8" ht="22.5">
      <c r="A52" s="1" t="s">
        <v>39</v>
      </c>
      <c r="B52" s="12" t="s">
        <v>81</v>
      </c>
      <c r="C52" s="10">
        <v>4758.6</v>
      </c>
      <c r="D52" s="10">
        <v>4758.6</v>
      </c>
      <c r="E52" s="18">
        <f t="shared" si="1"/>
        <v>1</v>
      </c>
      <c r="F52" s="10">
        <v>11173.6</v>
      </c>
      <c r="G52" s="19">
        <f t="shared" si="0"/>
        <v>-6415</v>
      </c>
      <c r="H52" s="18">
        <f t="shared" si="2"/>
        <v>0.4258788573065082</v>
      </c>
    </row>
    <row r="53" spans="1:8" ht="22.5">
      <c r="A53" s="1" t="s">
        <v>40</v>
      </c>
      <c r="B53" s="12" t="s">
        <v>82</v>
      </c>
      <c r="C53" s="10">
        <v>58972.33</v>
      </c>
      <c r="D53" s="10">
        <v>12588.1</v>
      </c>
      <c r="E53" s="18">
        <f t="shared" si="1"/>
        <v>0.21345773517851507</v>
      </c>
      <c r="F53" s="10">
        <v>9702.36</v>
      </c>
      <c r="G53" s="19">
        <f t="shared" si="0"/>
        <v>2885.74</v>
      </c>
      <c r="H53" s="18">
        <f t="shared" si="2"/>
        <v>1.2974266054856756</v>
      </c>
    </row>
    <row r="54" spans="1:8" ht="15">
      <c r="A54" s="1" t="s">
        <v>41</v>
      </c>
      <c r="B54" s="12" t="s">
        <v>83</v>
      </c>
      <c r="C54" s="10">
        <v>185884.3</v>
      </c>
      <c r="D54" s="10">
        <v>106790.67</v>
      </c>
      <c r="E54" s="18">
        <f t="shared" si="1"/>
        <v>0.5745007512737762</v>
      </c>
      <c r="F54" s="10">
        <v>102320.61</v>
      </c>
      <c r="G54" s="19">
        <f t="shared" si="0"/>
        <v>4470.059999999998</v>
      </c>
      <c r="H54" s="18">
        <f t="shared" si="2"/>
        <v>1.043686799756178</v>
      </c>
    </row>
    <row r="55" spans="1:8" ht="15">
      <c r="A55" s="1" t="s">
        <v>42</v>
      </c>
      <c r="B55" s="12" t="s">
        <v>84</v>
      </c>
      <c r="C55" s="10">
        <v>19761.3</v>
      </c>
      <c r="D55" s="10">
        <v>8275.26</v>
      </c>
      <c r="E55" s="18">
        <f t="shared" si="1"/>
        <v>0.41876091147849587</v>
      </c>
      <c r="F55" s="10">
        <v>9885.7</v>
      </c>
      <c r="G55" s="19">
        <f t="shared" si="0"/>
        <v>-1610.4400000000005</v>
      </c>
      <c r="H55" s="18">
        <f t="shared" si="2"/>
        <v>0.8370939842398616</v>
      </c>
    </row>
    <row r="56" spans="1:8" ht="22.5">
      <c r="A56" s="2" t="s">
        <v>109</v>
      </c>
      <c r="B56" s="15" t="s">
        <v>110</v>
      </c>
      <c r="C56" s="10"/>
      <c r="D56" s="10"/>
      <c r="E56" s="18"/>
      <c r="F56" s="10">
        <f>F57</f>
        <v>6</v>
      </c>
      <c r="G56" s="19"/>
      <c r="H56" s="18"/>
    </row>
    <row r="57" spans="1:8" ht="22.5">
      <c r="A57" s="2" t="s">
        <v>111</v>
      </c>
      <c r="B57" s="15" t="s">
        <v>112</v>
      </c>
      <c r="C57" s="10"/>
      <c r="D57" s="10"/>
      <c r="E57" s="18"/>
      <c r="F57" s="10">
        <v>6</v>
      </c>
      <c r="G57" s="19"/>
      <c r="H57" s="18"/>
    </row>
    <row r="58" spans="1:8" ht="15">
      <c r="A58" s="2" t="s">
        <v>113</v>
      </c>
      <c r="B58" s="15" t="s">
        <v>114</v>
      </c>
      <c r="C58" s="10"/>
      <c r="D58" s="10"/>
      <c r="E58" s="18"/>
      <c r="F58" s="10">
        <f>SUM(F59:F60)</f>
        <v>117.17</v>
      </c>
      <c r="G58" s="19"/>
      <c r="H58" s="18"/>
    </row>
    <row r="59" spans="1:8" ht="15">
      <c r="A59" s="2" t="s">
        <v>116</v>
      </c>
      <c r="B59" s="15" t="s">
        <v>115</v>
      </c>
      <c r="C59" s="10"/>
      <c r="D59" s="10"/>
      <c r="E59" s="18"/>
      <c r="F59" s="10">
        <v>116.34</v>
      </c>
      <c r="G59" s="19"/>
      <c r="H59" s="18"/>
    </row>
    <row r="60" spans="1:8" ht="15">
      <c r="A60" s="2" t="s">
        <v>118</v>
      </c>
      <c r="B60" s="15" t="s">
        <v>117</v>
      </c>
      <c r="C60" s="10"/>
      <c r="D60" s="10"/>
      <c r="E60" s="18"/>
      <c r="F60" s="10">
        <v>0.83</v>
      </c>
      <c r="G60" s="19"/>
      <c r="H60" s="18"/>
    </row>
    <row r="61" spans="1:8" ht="33.75">
      <c r="A61" s="1" t="s">
        <v>43</v>
      </c>
      <c r="B61" s="12" t="s">
        <v>85</v>
      </c>
      <c r="C61" s="10">
        <v>-17044.02</v>
      </c>
      <c r="D61" s="10">
        <v>-17044.02</v>
      </c>
      <c r="E61" s="18">
        <f t="shared" si="1"/>
        <v>1</v>
      </c>
      <c r="F61" s="10">
        <v>-308.9</v>
      </c>
      <c r="G61" s="10">
        <f t="shared" si="0"/>
        <v>-16735.12</v>
      </c>
      <c r="H61" s="18">
        <f t="shared" si="2"/>
        <v>55.17649724830043</v>
      </c>
    </row>
  </sheetData>
  <sheetProtection/>
  <mergeCells count="2">
    <mergeCell ref="A3:E3"/>
    <mergeCell ref="A4:E4"/>
  </mergeCells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31">
      <selection activeCell="F49" sqref="F49"/>
    </sheetView>
  </sheetViews>
  <sheetFormatPr defaultColWidth="9.140625" defaultRowHeight="15"/>
  <cols>
    <col min="1" max="1" width="54.00390625" style="0" customWidth="1"/>
    <col min="2" max="2" width="23.00390625" style="0" customWidth="1"/>
    <col min="3" max="3" width="12.5742187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00390625" style="0" customWidth="1"/>
    <col min="8" max="8" width="10.57421875" style="0" customWidth="1"/>
  </cols>
  <sheetData>
    <row r="3" spans="1:5" ht="18.75">
      <c r="A3" s="27" t="s">
        <v>86</v>
      </c>
      <c r="B3" s="27"/>
      <c r="C3" s="27"/>
      <c r="D3" s="27"/>
      <c r="E3" s="27"/>
    </row>
    <row r="4" spans="1:5" ht="18.75">
      <c r="A4" s="27" t="s">
        <v>119</v>
      </c>
      <c r="B4" s="27"/>
      <c r="C4" s="27"/>
      <c r="D4" s="27"/>
      <c r="E4" s="27"/>
    </row>
    <row r="6" spans="1:8" ht="65.25" customHeight="1">
      <c r="A6" s="3" t="s">
        <v>0</v>
      </c>
      <c r="B6" s="3" t="s">
        <v>44</v>
      </c>
      <c r="C6" s="4" t="s">
        <v>89</v>
      </c>
      <c r="D6" s="4" t="s">
        <v>120</v>
      </c>
      <c r="E6" s="5" t="s">
        <v>88</v>
      </c>
      <c r="F6" s="4" t="s">
        <v>122</v>
      </c>
      <c r="G6" s="22" t="s">
        <v>92</v>
      </c>
      <c r="H6" s="22" t="s">
        <v>93</v>
      </c>
    </row>
    <row r="7" spans="1:8" ht="15">
      <c r="A7" s="3" t="s">
        <v>1</v>
      </c>
      <c r="B7" s="3">
        <v>2</v>
      </c>
      <c r="C7" s="4">
        <v>3</v>
      </c>
      <c r="D7" s="4">
        <v>4</v>
      </c>
      <c r="E7" s="6">
        <v>5</v>
      </c>
      <c r="F7" s="6">
        <v>6</v>
      </c>
      <c r="G7" s="6">
        <v>7</v>
      </c>
      <c r="H7" s="6">
        <v>8</v>
      </c>
    </row>
    <row r="8" spans="1:8" ht="15">
      <c r="A8" s="8" t="s">
        <v>2</v>
      </c>
      <c r="B8" s="9" t="s">
        <v>45</v>
      </c>
      <c r="C8" s="10">
        <f>SUM(C10,C43)</f>
        <v>556965.6699999999</v>
      </c>
      <c r="D8" s="10">
        <f>SUM(D10,D43)</f>
        <v>360707.20000000007</v>
      </c>
      <c r="E8" s="16">
        <f>D8/C8</f>
        <v>0.6476291438213779</v>
      </c>
      <c r="F8" s="19">
        <f>SUM(F10,F43)</f>
        <v>399297.78</v>
      </c>
      <c r="G8" s="19">
        <f>D8-F8</f>
        <v>-38590.57999999996</v>
      </c>
      <c r="H8" s="25">
        <f>D8/F8</f>
        <v>0.9033538829091412</v>
      </c>
    </row>
    <row r="9" spans="1:8" ht="15">
      <c r="A9" s="7" t="s">
        <v>3</v>
      </c>
      <c r="B9" s="11"/>
      <c r="C9" s="13"/>
      <c r="D9" s="19"/>
      <c r="E9" s="23"/>
      <c r="F9" s="13"/>
      <c r="G9" s="19"/>
      <c r="H9" s="17"/>
    </row>
    <row r="10" spans="1:8" ht="15">
      <c r="A10" s="1" t="s">
        <v>4</v>
      </c>
      <c r="B10" s="12" t="s">
        <v>46</v>
      </c>
      <c r="C10" s="14">
        <f>SUM(C11,C13,C17,C19,C24,C26,C29,C34,C39)</f>
        <v>163551.45</v>
      </c>
      <c r="D10" s="20">
        <f>SUM(D11,D13,D17,D19,D24,D26,D29,D34,D39)</f>
        <v>133110.45</v>
      </c>
      <c r="E10" s="24">
        <f>D10/C10</f>
        <v>0.8138750833453327</v>
      </c>
      <c r="F10" s="14">
        <f>SUM(F11,F13,F17,F19,F24,F26,F29,F34,F39)</f>
        <v>143505.49</v>
      </c>
      <c r="G10" s="20">
        <f aca="true" t="shared" si="0" ref="G10:G51">D10-F10</f>
        <v>-10395.039999999979</v>
      </c>
      <c r="H10" s="18">
        <f>D10/F10</f>
        <v>0.9275634681293379</v>
      </c>
    </row>
    <row r="11" spans="1:8" ht="15">
      <c r="A11" s="1" t="s">
        <v>5</v>
      </c>
      <c r="B11" s="12" t="s">
        <v>47</v>
      </c>
      <c r="C11" s="10">
        <f>C12</f>
        <v>96277</v>
      </c>
      <c r="D11" s="10">
        <f>D12</f>
        <v>68571.64</v>
      </c>
      <c r="E11" s="18">
        <f aca="true" t="shared" si="1" ref="E11:E51">D11/C11</f>
        <v>0.7122328281936495</v>
      </c>
      <c r="F11" s="20">
        <f>F12</f>
        <v>64180.58</v>
      </c>
      <c r="G11" s="19">
        <f t="shared" si="0"/>
        <v>4391.059999999998</v>
      </c>
      <c r="H11" s="18">
        <f aca="true" t="shared" si="2" ref="H11:H51">D11/F11</f>
        <v>1.06841726889972</v>
      </c>
    </row>
    <row r="12" spans="1:8" ht="15">
      <c r="A12" s="1" t="s">
        <v>6</v>
      </c>
      <c r="B12" s="12" t="s">
        <v>48</v>
      </c>
      <c r="C12" s="10">
        <v>96277</v>
      </c>
      <c r="D12" s="10">
        <v>68571.64</v>
      </c>
      <c r="E12" s="18">
        <f t="shared" si="1"/>
        <v>0.7122328281936495</v>
      </c>
      <c r="F12" s="10">
        <v>64180.58</v>
      </c>
      <c r="G12" s="19">
        <f t="shared" si="0"/>
        <v>4391.059999999998</v>
      </c>
      <c r="H12" s="18">
        <f t="shared" si="2"/>
        <v>1.06841726889972</v>
      </c>
    </row>
    <row r="13" spans="1:8" ht="15">
      <c r="A13" s="1" t="s">
        <v>7</v>
      </c>
      <c r="B13" s="12" t="s">
        <v>49</v>
      </c>
      <c r="C13" s="10">
        <f>SUM(C14:C16)</f>
        <v>59533</v>
      </c>
      <c r="D13" s="10">
        <f>SUM(D14:D16)</f>
        <v>59044.64</v>
      </c>
      <c r="E13" s="18">
        <f t="shared" si="1"/>
        <v>0.9917968185712126</v>
      </c>
      <c r="F13" s="10">
        <f>SUM(F14:F16)</f>
        <v>73108</v>
      </c>
      <c r="G13" s="19">
        <f t="shared" si="0"/>
        <v>-14063.36</v>
      </c>
      <c r="H13" s="18">
        <f t="shared" si="2"/>
        <v>0.8076358264485419</v>
      </c>
    </row>
    <row r="14" spans="1:8" ht="18.75" customHeight="1">
      <c r="A14" s="1" t="s">
        <v>8</v>
      </c>
      <c r="B14" s="12" t="s">
        <v>50</v>
      </c>
      <c r="C14" s="10">
        <v>1665</v>
      </c>
      <c r="D14" s="10">
        <v>1137.6</v>
      </c>
      <c r="E14" s="18">
        <f t="shared" si="1"/>
        <v>0.6832432432432431</v>
      </c>
      <c r="F14" s="10">
        <v>3722.42</v>
      </c>
      <c r="G14" s="19">
        <f t="shared" si="0"/>
        <v>-2584.82</v>
      </c>
      <c r="H14" s="18">
        <f t="shared" si="2"/>
        <v>0.305607642340198</v>
      </c>
    </row>
    <row r="15" spans="1:8" ht="15">
      <c r="A15" s="1" t="s">
        <v>9</v>
      </c>
      <c r="B15" s="12" t="s">
        <v>51</v>
      </c>
      <c r="C15" s="10">
        <v>57468</v>
      </c>
      <c r="D15" s="10">
        <v>57468.07</v>
      </c>
      <c r="E15" s="18">
        <f t="shared" si="1"/>
        <v>1.0000012180691864</v>
      </c>
      <c r="F15" s="10">
        <v>69272.22</v>
      </c>
      <c r="G15" s="19">
        <f t="shared" si="0"/>
        <v>-11804.150000000001</v>
      </c>
      <c r="H15" s="18">
        <f t="shared" si="2"/>
        <v>0.8295976366861059</v>
      </c>
    </row>
    <row r="16" spans="1:8" ht="22.5">
      <c r="A16" s="1" t="s">
        <v>10</v>
      </c>
      <c r="B16" s="12" t="s">
        <v>52</v>
      </c>
      <c r="C16" s="10">
        <v>400</v>
      </c>
      <c r="D16" s="10">
        <v>438.97</v>
      </c>
      <c r="E16" s="18">
        <f t="shared" si="1"/>
        <v>1.097425</v>
      </c>
      <c r="F16" s="10">
        <v>113.36</v>
      </c>
      <c r="G16" s="19">
        <f t="shared" si="0"/>
        <v>325.61</v>
      </c>
      <c r="H16" s="18">
        <f t="shared" si="2"/>
        <v>3.8723535638673257</v>
      </c>
    </row>
    <row r="17" spans="1:8" ht="15">
      <c r="A17" s="1" t="s">
        <v>11</v>
      </c>
      <c r="B17" s="12" t="s">
        <v>53</v>
      </c>
      <c r="C17" s="10">
        <f>C18</f>
        <v>2100</v>
      </c>
      <c r="D17" s="10">
        <f>D18</f>
        <v>1227.03</v>
      </c>
      <c r="E17" s="18">
        <f t="shared" si="1"/>
        <v>0.5843</v>
      </c>
      <c r="F17" s="10">
        <f>F18</f>
        <v>1560.93</v>
      </c>
      <c r="G17" s="19">
        <f t="shared" si="0"/>
        <v>-333.9000000000001</v>
      </c>
      <c r="H17" s="18">
        <f t="shared" si="2"/>
        <v>0.7860890622897887</v>
      </c>
    </row>
    <row r="18" spans="1:8" ht="22.5">
      <c r="A18" s="1" t="s">
        <v>12</v>
      </c>
      <c r="B18" s="12" t="s">
        <v>54</v>
      </c>
      <c r="C18" s="10">
        <v>2100</v>
      </c>
      <c r="D18" s="10">
        <v>1227.03</v>
      </c>
      <c r="E18" s="18">
        <f t="shared" si="1"/>
        <v>0.5843</v>
      </c>
      <c r="F18" s="10">
        <v>1560.93</v>
      </c>
      <c r="G18" s="19">
        <f t="shared" si="0"/>
        <v>-333.9000000000001</v>
      </c>
      <c r="H18" s="18">
        <f t="shared" si="2"/>
        <v>0.7860890622897887</v>
      </c>
    </row>
    <row r="19" spans="1:8" ht="22.5">
      <c r="A19" s="1" t="s">
        <v>13</v>
      </c>
      <c r="B19" s="12" t="s">
        <v>55</v>
      </c>
      <c r="C19" s="10">
        <f>SUM(C20,C23)</f>
        <v>4400</v>
      </c>
      <c r="D19" s="10">
        <f>SUM(D20,D23)</f>
        <v>3371.66</v>
      </c>
      <c r="E19" s="18">
        <f t="shared" si="1"/>
        <v>0.7662863636363636</v>
      </c>
      <c r="F19" s="10">
        <f>SUM(F20,F23)</f>
        <v>3796.24</v>
      </c>
      <c r="G19" s="19">
        <f t="shared" si="0"/>
        <v>-424.5799999999999</v>
      </c>
      <c r="H19" s="18">
        <f t="shared" si="2"/>
        <v>0.8881577560955051</v>
      </c>
    </row>
    <row r="20" spans="1:8" ht="56.25">
      <c r="A20" s="1" t="s">
        <v>14</v>
      </c>
      <c r="B20" s="12" t="s">
        <v>56</v>
      </c>
      <c r="C20" s="10">
        <f>SUM(C21,C22)</f>
        <v>3200</v>
      </c>
      <c r="D20" s="10">
        <f>SUM(D21,D22)</f>
        <v>2648.19</v>
      </c>
      <c r="E20" s="18">
        <f t="shared" si="1"/>
        <v>0.827559375</v>
      </c>
      <c r="F20" s="10">
        <f>SUM(F21:F22)</f>
        <v>3005.81</v>
      </c>
      <c r="G20" s="19">
        <f t="shared" si="0"/>
        <v>-357.6199999999999</v>
      </c>
      <c r="H20" s="18">
        <f t="shared" si="2"/>
        <v>0.8810237506695366</v>
      </c>
    </row>
    <row r="21" spans="1:8" ht="45">
      <c r="A21" s="1" t="s">
        <v>15</v>
      </c>
      <c r="B21" s="12" t="s">
        <v>57</v>
      </c>
      <c r="C21" s="10">
        <v>2545</v>
      </c>
      <c r="D21" s="10">
        <v>1903.86</v>
      </c>
      <c r="E21" s="18">
        <f t="shared" si="1"/>
        <v>0.7480785854616896</v>
      </c>
      <c r="F21" s="10">
        <v>1903.46</v>
      </c>
      <c r="G21" s="19">
        <f t="shared" si="0"/>
        <v>0.3999999999998636</v>
      </c>
      <c r="H21" s="18">
        <f t="shared" si="2"/>
        <v>1.0002101436331732</v>
      </c>
    </row>
    <row r="22" spans="1:8" ht="56.25">
      <c r="A22" s="1" t="s">
        <v>16</v>
      </c>
      <c r="B22" s="12" t="s">
        <v>58</v>
      </c>
      <c r="C22" s="10">
        <v>655</v>
      </c>
      <c r="D22" s="10">
        <v>744.33</v>
      </c>
      <c r="E22" s="18">
        <f t="shared" si="1"/>
        <v>1.1363816793893131</v>
      </c>
      <c r="F22" s="10">
        <v>1102.35</v>
      </c>
      <c r="G22" s="19">
        <f t="shared" si="0"/>
        <v>-358.01999999999987</v>
      </c>
      <c r="H22" s="18">
        <f t="shared" si="2"/>
        <v>0.6752211185195266</v>
      </c>
    </row>
    <row r="23" spans="1:8" ht="56.25">
      <c r="A23" s="1" t="s">
        <v>17</v>
      </c>
      <c r="B23" s="12" t="s">
        <v>59</v>
      </c>
      <c r="C23" s="10">
        <v>1200</v>
      </c>
      <c r="D23" s="10">
        <v>723.47</v>
      </c>
      <c r="E23" s="18">
        <f t="shared" si="1"/>
        <v>0.6028916666666667</v>
      </c>
      <c r="F23" s="10">
        <v>790.43</v>
      </c>
      <c r="G23" s="19">
        <f t="shared" si="0"/>
        <v>-66.95999999999992</v>
      </c>
      <c r="H23" s="18">
        <f t="shared" si="2"/>
        <v>0.9152866161456423</v>
      </c>
    </row>
    <row r="24" spans="1:8" ht="15">
      <c r="A24" s="1" t="s">
        <v>18</v>
      </c>
      <c r="B24" s="12" t="s">
        <v>60</v>
      </c>
      <c r="C24" s="10">
        <f>C25</f>
        <v>374.8</v>
      </c>
      <c r="D24" s="10">
        <f>D25</f>
        <v>326.8</v>
      </c>
      <c r="E24" s="18">
        <f t="shared" si="1"/>
        <v>0.871931696905016</v>
      </c>
      <c r="F24" s="10">
        <f>F25</f>
        <v>285.43</v>
      </c>
      <c r="G24" s="19">
        <f t="shared" si="0"/>
        <v>41.370000000000005</v>
      </c>
      <c r="H24" s="18">
        <f t="shared" si="2"/>
        <v>1.1449392145184458</v>
      </c>
    </row>
    <row r="25" spans="1:8" ht="15">
      <c r="A25" s="1" t="s">
        <v>19</v>
      </c>
      <c r="B25" s="12" t="s">
        <v>61</v>
      </c>
      <c r="C25" s="10">
        <v>374.8</v>
      </c>
      <c r="D25" s="10">
        <v>326.8</v>
      </c>
      <c r="E25" s="18">
        <f t="shared" si="1"/>
        <v>0.871931696905016</v>
      </c>
      <c r="F25" s="10">
        <v>285.43</v>
      </c>
      <c r="G25" s="19">
        <f t="shared" si="0"/>
        <v>41.370000000000005</v>
      </c>
      <c r="H25" s="18">
        <f t="shared" si="2"/>
        <v>1.1449392145184458</v>
      </c>
    </row>
    <row r="26" spans="1:8" ht="22.5">
      <c r="A26" s="1" t="s">
        <v>20</v>
      </c>
      <c r="B26" s="12" t="s">
        <v>62</v>
      </c>
      <c r="C26" s="10"/>
      <c r="D26" s="10">
        <f>SUM(D27:D28)</f>
        <v>0.14</v>
      </c>
      <c r="E26" s="21" t="e">
        <f t="shared" si="1"/>
        <v>#DIV/0!</v>
      </c>
      <c r="F26" s="10">
        <f>SUM(F27:F28)</f>
        <v>34.519999999999996</v>
      </c>
      <c r="G26" s="19">
        <f t="shared" si="0"/>
        <v>-34.379999999999995</v>
      </c>
      <c r="H26" s="18">
        <f t="shared" si="2"/>
        <v>0.0040556199304750875</v>
      </c>
    </row>
    <row r="27" spans="1:8" ht="15">
      <c r="A27" s="1" t="s">
        <v>21</v>
      </c>
      <c r="B27" s="12" t="s">
        <v>63</v>
      </c>
      <c r="C27" s="10"/>
      <c r="D27" s="10">
        <v>0.07</v>
      </c>
      <c r="E27" s="21" t="e">
        <f t="shared" si="1"/>
        <v>#DIV/0!</v>
      </c>
      <c r="F27" s="10">
        <v>22.63</v>
      </c>
      <c r="G27" s="19">
        <f t="shared" si="0"/>
        <v>-22.56</v>
      </c>
      <c r="H27" s="18">
        <f t="shared" si="2"/>
        <v>0.0030932390631904557</v>
      </c>
    </row>
    <row r="28" spans="1:8" ht="15">
      <c r="A28" s="1" t="s">
        <v>22</v>
      </c>
      <c r="B28" s="12" t="s">
        <v>64</v>
      </c>
      <c r="C28" s="10"/>
      <c r="D28" s="10">
        <v>0.07</v>
      </c>
      <c r="E28" s="21" t="e">
        <f t="shared" si="1"/>
        <v>#DIV/0!</v>
      </c>
      <c r="F28" s="10">
        <v>11.89</v>
      </c>
      <c r="G28" s="19">
        <f t="shared" si="0"/>
        <v>-11.82</v>
      </c>
      <c r="H28" s="18">
        <f t="shared" si="2"/>
        <v>0.005887300252312868</v>
      </c>
    </row>
    <row r="29" spans="1:8" ht="22.5">
      <c r="A29" s="1" t="s">
        <v>23</v>
      </c>
      <c r="B29" s="12" t="s">
        <v>65</v>
      </c>
      <c r="C29" s="10">
        <v>218.7</v>
      </c>
      <c r="D29" s="10">
        <f>SUM(D30,D33)</f>
        <v>247.76</v>
      </c>
      <c r="E29" s="18">
        <f t="shared" si="1"/>
        <v>1.1328760859625058</v>
      </c>
      <c r="F29" s="10">
        <f>SUM(F30,F33)</f>
        <v>54.41</v>
      </c>
      <c r="G29" s="19">
        <f t="shared" si="0"/>
        <v>193.35</v>
      </c>
      <c r="H29" s="18">
        <f t="shared" si="2"/>
        <v>4.553574710531152</v>
      </c>
    </row>
    <row r="30" spans="1:8" ht="56.25">
      <c r="A30" s="1" t="s">
        <v>24</v>
      </c>
      <c r="B30" s="12" t="s">
        <v>66</v>
      </c>
      <c r="C30" s="10">
        <v>119.7</v>
      </c>
      <c r="D30" s="10">
        <f>SUM(D31:D32)</f>
        <v>155.5</v>
      </c>
      <c r="E30" s="21">
        <f t="shared" si="1"/>
        <v>1.299081035923141</v>
      </c>
      <c r="F30" s="10">
        <f>SUM(F31:F32)</f>
        <v>0</v>
      </c>
      <c r="G30" s="19">
        <f t="shared" si="0"/>
        <v>155.5</v>
      </c>
      <c r="H30" s="26" t="e">
        <f t="shared" si="2"/>
        <v>#DIV/0!</v>
      </c>
    </row>
    <row r="31" spans="1:8" ht="67.5">
      <c r="A31" s="1" t="s">
        <v>25</v>
      </c>
      <c r="B31" s="12" t="s">
        <v>67</v>
      </c>
      <c r="C31" s="10"/>
      <c r="D31" s="10"/>
      <c r="E31" s="21" t="e">
        <f t="shared" si="1"/>
        <v>#DIV/0!</v>
      </c>
      <c r="F31" s="10"/>
      <c r="G31" s="19">
        <f t="shared" si="0"/>
        <v>0</v>
      </c>
      <c r="H31" s="21" t="e">
        <f t="shared" si="2"/>
        <v>#DIV/0!</v>
      </c>
    </row>
    <row r="32" spans="1:8" ht="67.5">
      <c r="A32" s="1" t="s">
        <v>26</v>
      </c>
      <c r="B32" s="12" t="s">
        <v>68</v>
      </c>
      <c r="C32" s="10">
        <v>119.7</v>
      </c>
      <c r="D32" s="10">
        <v>155.5</v>
      </c>
      <c r="E32" s="21">
        <f t="shared" si="1"/>
        <v>1.299081035923141</v>
      </c>
      <c r="F32" s="10"/>
      <c r="G32" s="19">
        <f t="shared" si="0"/>
        <v>155.5</v>
      </c>
      <c r="H32" s="21" t="e">
        <f t="shared" si="2"/>
        <v>#DIV/0!</v>
      </c>
    </row>
    <row r="33" spans="1:8" ht="22.5">
      <c r="A33" s="1" t="s">
        <v>27</v>
      </c>
      <c r="B33" s="12" t="s">
        <v>69</v>
      </c>
      <c r="C33" s="10">
        <v>99</v>
      </c>
      <c r="D33" s="10">
        <v>92.26</v>
      </c>
      <c r="E33" s="18">
        <f t="shared" si="1"/>
        <v>0.9319191919191919</v>
      </c>
      <c r="F33" s="10">
        <v>54.41</v>
      </c>
      <c r="G33" s="19">
        <f t="shared" si="0"/>
        <v>37.85000000000001</v>
      </c>
      <c r="H33" s="18">
        <f t="shared" si="2"/>
        <v>1.6956441830545859</v>
      </c>
    </row>
    <row r="34" spans="1:8" ht="15">
      <c r="A34" s="1" t="s">
        <v>28</v>
      </c>
      <c r="B34" s="12" t="s">
        <v>70</v>
      </c>
      <c r="C34" s="10">
        <f>SUM(C35:C38)</f>
        <v>600</v>
      </c>
      <c r="D34" s="10">
        <f>SUM(D35:D38)</f>
        <v>260.8</v>
      </c>
      <c r="E34" s="18">
        <f t="shared" si="1"/>
        <v>0.4346666666666667</v>
      </c>
      <c r="F34" s="10">
        <f>SUM(F35:F38)</f>
        <v>415.61999999999995</v>
      </c>
      <c r="G34" s="19">
        <f t="shared" si="0"/>
        <v>-154.81999999999994</v>
      </c>
      <c r="H34" s="18">
        <f t="shared" si="2"/>
        <v>0.6274962706318272</v>
      </c>
    </row>
    <row r="35" spans="1:8" ht="22.5">
      <c r="A35" s="1" t="s">
        <v>29</v>
      </c>
      <c r="B35" s="12" t="s">
        <v>71</v>
      </c>
      <c r="C35" s="10">
        <v>300</v>
      </c>
      <c r="D35" s="10">
        <v>190.58</v>
      </c>
      <c r="E35" s="18">
        <f t="shared" si="1"/>
        <v>0.6352666666666668</v>
      </c>
      <c r="F35" s="10">
        <v>154.17</v>
      </c>
      <c r="G35" s="19">
        <f t="shared" si="0"/>
        <v>36.410000000000025</v>
      </c>
      <c r="H35" s="18">
        <f t="shared" si="2"/>
        <v>1.2361678666407214</v>
      </c>
    </row>
    <row r="36" spans="1:8" ht="33.75">
      <c r="A36" s="1" t="s">
        <v>124</v>
      </c>
      <c r="B36" s="12" t="s">
        <v>123</v>
      </c>
      <c r="C36" s="10"/>
      <c r="D36" s="10"/>
      <c r="E36" s="18"/>
      <c r="F36" s="10">
        <v>0.14</v>
      </c>
      <c r="G36" s="19"/>
      <c r="H36" s="18"/>
    </row>
    <row r="37" spans="1:8" ht="15">
      <c r="A37" s="1" t="s">
        <v>30</v>
      </c>
      <c r="B37" s="12" t="s">
        <v>72</v>
      </c>
      <c r="C37" s="10">
        <v>300</v>
      </c>
      <c r="D37" s="10">
        <v>60.31</v>
      </c>
      <c r="E37" s="18">
        <f t="shared" si="1"/>
        <v>0.20103333333333334</v>
      </c>
      <c r="F37" s="10">
        <v>259.6</v>
      </c>
      <c r="G37" s="19">
        <f t="shared" si="0"/>
        <v>-199.29000000000002</v>
      </c>
      <c r="H37" s="18">
        <f t="shared" si="2"/>
        <v>0.23231895223420646</v>
      </c>
    </row>
    <row r="38" spans="1:8" ht="15">
      <c r="A38" s="2" t="s">
        <v>31</v>
      </c>
      <c r="B38" s="15" t="s">
        <v>73</v>
      </c>
      <c r="C38" s="10"/>
      <c r="D38" s="10">
        <v>9.91</v>
      </c>
      <c r="E38" s="21" t="e">
        <f t="shared" si="1"/>
        <v>#DIV/0!</v>
      </c>
      <c r="F38" s="10">
        <v>1.71</v>
      </c>
      <c r="G38" s="19">
        <f t="shared" si="0"/>
        <v>8.2</v>
      </c>
      <c r="H38" s="18">
        <f t="shared" si="2"/>
        <v>5.795321637426901</v>
      </c>
    </row>
    <row r="39" spans="1:8" ht="15">
      <c r="A39" s="1" t="s">
        <v>32</v>
      </c>
      <c r="B39" s="12" t="s">
        <v>74</v>
      </c>
      <c r="C39" s="10">
        <v>47.95</v>
      </c>
      <c r="D39" s="10">
        <v>59.98</v>
      </c>
      <c r="E39" s="21">
        <f t="shared" si="1"/>
        <v>1.2508863399374346</v>
      </c>
      <c r="F39" s="10">
        <v>69.76</v>
      </c>
      <c r="G39" s="19">
        <f t="shared" si="0"/>
        <v>-9.780000000000008</v>
      </c>
      <c r="H39" s="18">
        <f t="shared" si="2"/>
        <v>0.8598050458715595</v>
      </c>
    </row>
    <row r="40" spans="1:8" ht="15">
      <c r="A40" s="1" t="s">
        <v>108</v>
      </c>
      <c r="B40" s="12" t="s">
        <v>121</v>
      </c>
      <c r="C40" s="10"/>
      <c r="D40" s="10">
        <v>12.03</v>
      </c>
      <c r="E40" s="21"/>
      <c r="F40" s="10">
        <v>11.49</v>
      </c>
      <c r="G40" s="19">
        <f t="shared" si="0"/>
        <v>0.5399999999999991</v>
      </c>
      <c r="H40" s="18">
        <f t="shared" si="2"/>
        <v>1.0469973890339426</v>
      </c>
    </row>
    <row r="41" spans="1:8" ht="15">
      <c r="A41" s="1" t="s">
        <v>33</v>
      </c>
      <c r="B41" s="12" t="s">
        <v>75</v>
      </c>
      <c r="C41" s="10">
        <v>47.95</v>
      </c>
      <c r="D41" s="10">
        <v>47.95</v>
      </c>
      <c r="E41" s="21">
        <f t="shared" si="1"/>
        <v>1</v>
      </c>
      <c r="F41" s="10">
        <v>58.28</v>
      </c>
      <c r="G41" s="19">
        <f t="shared" si="0"/>
        <v>-10.329999999999998</v>
      </c>
      <c r="H41" s="18">
        <f t="shared" si="2"/>
        <v>0.8227522306108442</v>
      </c>
    </row>
    <row r="42" spans="1:8" ht="15">
      <c r="A42" s="1" t="s">
        <v>34</v>
      </c>
      <c r="B42" s="12" t="s">
        <v>76</v>
      </c>
      <c r="C42" s="10">
        <v>47.95</v>
      </c>
      <c r="D42" s="10">
        <v>47.95</v>
      </c>
      <c r="E42" s="21">
        <f t="shared" si="1"/>
        <v>1</v>
      </c>
      <c r="F42" s="10">
        <v>58.28</v>
      </c>
      <c r="G42" s="19">
        <f t="shared" si="0"/>
        <v>-10.329999999999998</v>
      </c>
      <c r="H42" s="18">
        <f t="shared" si="2"/>
        <v>0.8227522306108442</v>
      </c>
    </row>
    <row r="43" spans="1:8" ht="15">
      <c r="A43" s="1" t="s">
        <v>35</v>
      </c>
      <c r="B43" s="12" t="s">
        <v>77</v>
      </c>
      <c r="C43" s="10">
        <f>SUM(C44,C51)</f>
        <v>393414.22</v>
      </c>
      <c r="D43" s="10">
        <f>SUM(D44,D51)</f>
        <v>227596.75000000003</v>
      </c>
      <c r="E43" s="18">
        <f t="shared" si="1"/>
        <v>0.5785168365291932</v>
      </c>
      <c r="F43" s="10">
        <f>SUM(F44,F51)</f>
        <v>255792.29</v>
      </c>
      <c r="G43" s="19">
        <f t="shared" si="0"/>
        <v>-28195.53999999998</v>
      </c>
      <c r="H43" s="18">
        <f t="shared" si="2"/>
        <v>0.8897717362786816</v>
      </c>
    </row>
    <row r="44" spans="1:8" ht="22.5">
      <c r="A44" s="1" t="s">
        <v>36</v>
      </c>
      <c r="B44" s="12" t="s">
        <v>78</v>
      </c>
      <c r="C44" s="10">
        <f>SUM(C45,C48,C49,C50)</f>
        <v>410458.24</v>
      </c>
      <c r="D44" s="10">
        <f>SUM(D45,D48,D49,D50)</f>
        <v>244640.77000000002</v>
      </c>
      <c r="E44" s="18">
        <f t="shared" si="1"/>
        <v>0.5960186595352551</v>
      </c>
      <c r="F44" s="10">
        <f>SUM(F45,F48,F49,F50)</f>
        <v>256101.19</v>
      </c>
      <c r="G44" s="19">
        <f t="shared" si="0"/>
        <v>-11460.419999999984</v>
      </c>
      <c r="H44" s="18">
        <f t="shared" si="2"/>
        <v>0.9552504226942484</v>
      </c>
    </row>
    <row r="45" spans="1:8" ht="15">
      <c r="A45" s="1" t="s">
        <v>37</v>
      </c>
      <c r="B45" s="12" t="s">
        <v>79</v>
      </c>
      <c r="C45" s="10">
        <f>SUM(C46:C47)</f>
        <v>54190.6</v>
      </c>
      <c r="D45" s="10">
        <f>SUM(D46:D47)</f>
        <v>42715.6</v>
      </c>
      <c r="E45" s="18">
        <f t="shared" si="1"/>
        <v>0.7882474082220902</v>
      </c>
      <c r="F45" s="10">
        <f>SUM(F46:F47)</f>
        <v>45163.6</v>
      </c>
      <c r="G45" s="19">
        <f t="shared" si="0"/>
        <v>-2448</v>
      </c>
      <c r="H45" s="18">
        <f t="shared" si="2"/>
        <v>0.945797057807615</v>
      </c>
    </row>
    <row r="46" spans="1:8" ht="15">
      <c r="A46" s="1" t="s">
        <v>38</v>
      </c>
      <c r="B46" s="12" t="s">
        <v>80</v>
      </c>
      <c r="C46" s="10">
        <v>45891</v>
      </c>
      <c r="D46" s="10">
        <v>34416</v>
      </c>
      <c r="E46" s="18">
        <f t="shared" si="1"/>
        <v>0.7499509707785841</v>
      </c>
      <c r="F46" s="10">
        <v>33990</v>
      </c>
      <c r="G46" s="19">
        <f t="shared" si="0"/>
        <v>426</v>
      </c>
      <c r="H46" s="18">
        <f t="shared" si="2"/>
        <v>1.0125330979699911</v>
      </c>
    </row>
    <row r="47" spans="1:8" ht="22.5">
      <c r="A47" s="1" t="s">
        <v>39</v>
      </c>
      <c r="B47" s="12" t="s">
        <v>81</v>
      </c>
      <c r="C47" s="10">
        <v>8299.6</v>
      </c>
      <c r="D47" s="10">
        <v>8299.6</v>
      </c>
      <c r="E47" s="18">
        <f t="shared" si="1"/>
        <v>1</v>
      </c>
      <c r="F47" s="10">
        <v>11173.6</v>
      </c>
      <c r="G47" s="19">
        <f t="shared" si="0"/>
        <v>-2874</v>
      </c>
      <c r="H47" s="18">
        <f t="shared" si="2"/>
        <v>0.7427865683396577</v>
      </c>
    </row>
    <row r="48" spans="1:8" ht="22.5">
      <c r="A48" s="1" t="s">
        <v>40</v>
      </c>
      <c r="B48" s="12" t="s">
        <v>82</v>
      </c>
      <c r="C48" s="10">
        <v>148113.36</v>
      </c>
      <c r="D48" s="10">
        <v>47621.72</v>
      </c>
      <c r="E48" s="18">
        <f t="shared" si="1"/>
        <v>0.3215221098218284</v>
      </c>
      <c r="F48" s="10">
        <v>72246.59</v>
      </c>
      <c r="G48" s="19">
        <f t="shared" si="0"/>
        <v>-24624.869999999995</v>
      </c>
      <c r="H48" s="18">
        <f t="shared" si="2"/>
        <v>0.6591552625528763</v>
      </c>
    </row>
    <row r="49" spans="1:8" ht="15">
      <c r="A49" s="1" t="s">
        <v>41</v>
      </c>
      <c r="B49" s="12" t="s">
        <v>83</v>
      </c>
      <c r="C49" s="10">
        <v>186050.4</v>
      </c>
      <c r="D49" s="10">
        <v>138691.63</v>
      </c>
      <c r="E49" s="18">
        <f t="shared" si="1"/>
        <v>0.7454519313046358</v>
      </c>
      <c r="F49" s="10">
        <v>128138.07</v>
      </c>
      <c r="G49" s="19">
        <f t="shared" si="0"/>
        <v>10553.559999999998</v>
      </c>
      <c r="H49" s="18">
        <f t="shared" si="2"/>
        <v>1.082360847170556</v>
      </c>
    </row>
    <row r="50" spans="1:8" ht="15">
      <c r="A50" s="1" t="s">
        <v>42</v>
      </c>
      <c r="B50" s="12" t="s">
        <v>84</v>
      </c>
      <c r="C50" s="10">
        <v>22103.88</v>
      </c>
      <c r="D50" s="10">
        <v>15611.82</v>
      </c>
      <c r="E50" s="18">
        <f t="shared" si="1"/>
        <v>0.7062931937741247</v>
      </c>
      <c r="F50" s="10">
        <v>10552.93</v>
      </c>
      <c r="G50" s="19">
        <f t="shared" si="0"/>
        <v>5058.889999999999</v>
      </c>
      <c r="H50" s="18">
        <f t="shared" si="2"/>
        <v>1.479382503247913</v>
      </c>
    </row>
    <row r="51" spans="1:8" ht="33.75">
      <c r="A51" s="1" t="s">
        <v>43</v>
      </c>
      <c r="B51" s="12" t="s">
        <v>85</v>
      </c>
      <c r="C51" s="10">
        <v>-17044.02</v>
      </c>
      <c r="D51" s="10">
        <v>-17044.02</v>
      </c>
      <c r="E51" s="18">
        <f t="shared" si="1"/>
        <v>1</v>
      </c>
      <c r="F51" s="10">
        <v>-308.9</v>
      </c>
      <c r="G51" s="10">
        <f t="shared" si="0"/>
        <v>-16735.12</v>
      </c>
      <c r="H51" s="18">
        <f t="shared" si="2"/>
        <v>55.17649724830043</v>
      </c>
    </row>
  </sheetData>
  <sheetProtection/>
  <mergeCells count="2">
    <mergeCell ref="A3:E3"/>
    <mergeCell ref="A4:E4"/>
  </mergeCells>
  <printOptions/>
  <pageMargins left="0" right="0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2"/>
  <sheetViews>
    <sheetView tabSelected="1" zoomScalePageLayoutView="0" workbookViewId="0" topLeftCell="A40">
      <selection activeCell="E57" sqref="E57:E58"/>
    </sheetView>
  </sheetViews>
  <sheetFormatPr defaultColWidth="9.140625" defaultRowHeight="15"/>
  <cols>
    <col min="1" max="1" width="54.00390625" style="0" customWidth="1"/>
    <col min="2" max="2" width="23.00390625" style="0" customWidth="1"/>
    <col min="3" max="3" width="12.57421875" style="0" customWidth="1"/>
    <col min="4" max="4" width="10.7109375" style="0" customWidth="1"/>
    <col min="5" max="5" width="11.00390625" style="0" customWidth="1"/>
    <col min="6" max="6" width="11.28125" style="0" customWidth="1"/>
    <col min="7" max="7" width="11.00390625" style="0" customWidth="1"/>
    <col min="8" max="8" width="10.57421875" style="0" customWidth="1"/>
  </cols>
  <sheetData>
    <row r="3" spans="1:5" ht="18.75">
      <c r="A3" s="27" t="s">
        <v>94</v>
      </c>
      <c r="B3" s="27"/>
      <c r="C3" s="27"/>
      <c r="D3" s="27"/>
      <c r="E3" s="27"/>
    </row>
    <row r="4" spans="1:5" ht="18.75">
      <c r="A4" s="27" t="s">
        <v>119</v>
      </c>
      <c r="B4" s="27"/>
      <c r="C4" s="27"/>
      <c r="D4" s="27"/>
      <c r="E4" s="27"/>
    </row>
    <row r="6" spans="1:8" ht="65.25" customHeight="1">
      <c r="A6" s="3" t="s">
        <v>0</v>
      </c>
      <c r="B6" s="3" t="s">
        <v>44</v>
      </c>
      <c r="C6" s="4" t="s">
        <v>89</v>
      </c>
      <c r="D6" s="4" t="s">
        <v>120</v>
      </c>
      <c r="E6" s="5" t="s">
        <v>88</v>
      </c>
      <c r="F6" s="4" t="s">
        <v>122</v>
      </c>
      <c r="G6" s="22" t="s">
        <v>92</v>
      </c>
      <c r="H6" s="22" t="s">
        <v>93</v>
      </c>
    </row>
    <row r="7" spans="1:8" ht="15">
      <c r="A7" s="3" t="s">
        <v>1</v>
      </c>
      <c r="B7" s="3">
        <v>2</v>
      </c>
      <c r="C7" s="4">
        <v>3</v>
      </c>
      <c r="D7" s="4">
        <v>4</v>
      </c>
      <c r="E7" s="6">
        <v>5</v>
      </c>
      <c r="F7" s="6">
        <v>6</v>
      </c>
      <c r="G7" s="6">
        <v>7</v>
      </c>
      <c r="H7" s="6">
        <v>8</v>
      </c>
    </row>
    <row r="8" spans="1:8" ht="15">
      <c r="A8" s="8" t="s">
        <v>2</v>
      </c>
      <c r="B8" s="9" t="s">
        <v>45</v>
      </c>
      <c r="C8" s="10">
        <f>SUM(C10,C49)</f>
        <v>661466.6399999999</v>
      </c>
      <c r="D8" s="10">
        <f>SUM(D10,D49)</f>
        <v>450658.25</v>
      </c>
      <c r="E8" s="16">
        <f>D8/C8</f>
        <v>0.6813015543761967</v>
      </c>
      <c r="F8" s="19">
        <f>SUM(F10,F49)</f>
        <v>499814.81</v>
      </c>
      <c r="G8" s="19">
        <f>D8-F8</f>
        <v>-49156.56</v>
      </c>
      <c r="H8" s="25">
        <f>D8/F8</f>
        <v>0.9016504532948914</v>
      </c>
    </row>
    <row r="9" spans="1:8" ht="15">
      <c r="A9" s="7" t="s">
        <v>3</v>
      </c>
      <c r="B9" s="11"/>
      <c r="C9" s="13"/>
      <c r="D9" s="19"/>
      <c r="E9" s="23"/>
      <c r="F9" s="13"/>
      <c r="G9" s="19"/>
      <c r="H9" s="17"/>
    </row>
    <row r="10" spans="1:8" ht="15">
      <c r="A10" s="1" t="s">
        <v>4</v>
      </c>
      <c r="B10" s="12" t="s">
        <v>46</v>
      </c>
      <c r="C10" s="14">
        <f>SUM(C11,C13,C15,C19,C22,C24,C30,C32,C35,C40,C45)</f>
        <v>264110.19</v>
      </c>
      <c r="D10" s="20">
        <f>SUM(D11,D13,D15,D19,D22,D24,D30,D32,D35,D40,D45)</f>
        <v>222582.30999999997</v>
      </c>
      <c r="E10" s="24">
        <f>D10/C10</f>
        <v>0.8427630528000452</v>
      </c>
      <c r="F10" s="14">
        <f>SUM(F11,F13,F15,F19,F22,F24,F30,F32,F35,F40,F45)</f>
        <v>242344.92</v>
      </c>
      <c r="G10" s="20">
        <f aca="true" t="shared" si="0" ref="G10:G62">D10-F10</f>
        <v>-19762.610000000044</v>
      </c>
      <c r="H10" s="18">
        <f>D10/F10</f>
        <v>0.9184525510169553</v>
      </c>
    </row>
    <row r="11" spans="1:8" ht="15">
      <c r="A11" s="1" t="s">
        <v>5</v>
      </c>
      <c r="B11" s="12" t="s">
        <v>47</v>
      </c>
      <c r="C11" s="10">
        <f>C12</f>
        <v>120231</v>
      </c>
      <c r="D11" s="10">
        <f>D12</f>
        <v>86431.89</v>
      </c>
      <c r="E11" s="18">
        <f aca="true" t="shared" si="1" ref="E11:E62">D11/C11</f>
        <v>0.7188819023379993</v>
      </c>
      <c r="F11" s="20">
        <f>F12</f>
        <v>80909.05</v>
      </c>
      <c r="G11" s="19">
        <f t="shared" si="0"/>
        <v>5522.8399999999965</v>
      </c>
      <c r="H11" s="18">
        <f aca="true" t="shared" si="2" ref="H11:H62">D11/F11</f>
        <v>1.0682598547381288</v>
      </c>
    </row>
    <row r="12" spans="1:8" ht="15">
      <c r="A12" s="1" t="s">
        <v>6</v>
      </c>
      <c r="B12" s="12" t="s">
        <v>48</v>
      </c>
      <c r="C12" s="10">
        <v>120231</v>
      </c>
      <c r="D12" s="10">
        <v>86431.89</v>
      </c>
      <c r="E12" s="18">
        <f t="shared" si="1"/>
        <v>0.7188819023379993</v>
      </c>
      <c r="F12" s="10">
        <v>80909.05</v>
      </c>
      <c r="G12" s="19">
        <f t="shared" si="0"/>
        <v>5522.8399999999965</v>
      </c>
      <c r="H12" s="18">
        <f t="shared" si="2"/>
        <v>1.0682598547381288</v>
      </c>
    </row>
    <row r="13" spans="1:8" ht="22.5">
      <c r="A13" s="1" t="s">
        <v>95</v>
      </c>
      <c r="B13" s="15" t="s">
        <v>96</v>
      </c>
      <c r="C13" s="10">
        <f>C14</f>
        <v>9700.84</v>
      </c>
      <c r="D13" s="10">
        <f>D14</f>
        <v>7194.46</v>
      </c>
      <c r="E13" s="18">
        <f t="shared" si="1"/>
        <v>0.7416326833552558</v>
      </c>
      <c r="F13" s="10">
        <f>F14</f>
        <v>6681.94</v>
      </c>
      <c r="G13" s="19">
        <f t="shared" si="0"/>
        <v>512.5200000000004</v>
      </c>
      <c r="H13" s="18">
        <f t="shared" si="2"/>
        <v>1.076702275087774</v>
      </c>
    </row>
    <row r="14" spans="1:8" ht="22.5">
      <c r="A14" s="2" t="s">
        <v>98</v>
      </c>
      <c r="B14" s="15" t="s">
        <v>97</v>
      </c>
      <c r="C14" s="10">
        <v>9700.84</v>
      </c>
      <c r="D14" s="10">
        <v>7194.46</v>
      </c>
      <c r="E14" s="18">
        <f t="shared" si="1"/>
        <v>0.7416326833552558</v>
      </c>
      <c r="F14" s="10">
        <v>6681.94</v>
      </c>
      <c r="G14" s="19">
        <f t="shared" si="0"/>
        <v>512.5200000000004</v>
      </c>
      <c r="H14" s="18">
        <f t="shared" si="2"/>
        <v>1.076702275087774</v>
      </c>
    </row>
    <row r="15" spans="1:8" ht="15">
      <c r="A15" s="1" t="s">
        <v>7</v>
      </c>
      <c r="B15" s="12" t="s">
        <v>49</v>
      </c>
      <c r="C15" s="10">
        <f>SUM(C16:C18)</f>
        <v>117050.7</v>
      </c>
      <c r="D15" s="10">
        <f>SUM(D16:D18)</f>
        <v>116502.47</v>
      </c>
      <c r="E15" s="18">
        <f t="shared" si="1"/>
        <v>0.9953163031062608</v>
      </c>
      <c r="F15" s="10">
        <f>SUM(F16:F18)</f>
        <v>142344.09</v>
      </c>
      <c r="G15" s="19">
        <f t="shared" si="0"/>
        <v>-25841.619999999995</v>
      </c>
      <c r="H15" s="18">
        <f t="shared" si="2"/>
        <v>0.8184566707335724</v>
      </c>
    </row>
    <row r="16" spans="1:8" ht="22.5">
      <c r="A16" s="1" t="s">
        <v>8</v>
      </c>
      <c r="B16" s="12" t="s">
        <v>50</v>
      </c>
      <c r="C16" s="10">
        <v>1665</v>
      </c>
      <c r="D16" s="10">
        <v>1137.6</v>
      </c>
      <c r="E16" s="18">
        <f t="shared" si="1"/>
        <v>0.6832432432432431</v>
      </c>
      <c r="F16" s="10">
        <v>3722.42</v>
      </c>
      <c r="G16" s="19">
        <f t="shared" si="0"/>
        <v>-2584.82</v>
      </c>
      <c r="H16" s="18">
        <f t="shared" si="2"/>
        <v>0.305607642340198</v>
      </c>
    </row>
    <row r="17" spans="1:8" ht="15">
      <c r="A17" s="1" t="s">
        <v>9</v>
      </c>
      <c r="B17" s="12" t="s">
        <v>51</v>
      </c>
      <c r="C17" s="10">
        <v>114985.7</v>
      </c>
      <c r="D17" s="10">
        <v>114925.9</v>
      </c>
      <c r="E17" s="18">
        <f t="shared" si="1"/>
        <v>0.9994799353310889</v>
      </c>
      <c r="F17" s="10">
        <v>138508.31</v>
      </c>
      <c r="G17" s="19">
        <f t="shared" si="0"/>
        <v>-23582.410000000003</v>
      </c>
      <c r="H17" s="18">
        <f t="shared" si="2"/>
        <v>0.8297401072903134</v>
      </c>
    </row>
    <row r="18" spans="1:8" ht="22.5">
      <c r="A18" s="1" t="s">
        <v>10</v>
      </c>
      <c r="B18" s="12" t="s">
        <v>52</v>
      </c>
      <c r="C18" s="10">
        <v>400</v>
      </c>
      <c r="D18" s="10">
        <v>438.97</v>
      </c>
      <c r="E18" s="18">
        <f t="shared" si="1"/>
        <v>1.097425</v>
      </c>
      <c r="F18" s="10">
        <v>113.36</v>
      </c>
      <c r="G18" s="19">
        <f t="shared" si="0"/>
        <v>325.61</v>
      </c>
      <c r="H18" s="18">
        <f t="shared" si="2"/>
        <v>3.8723535638673257</v>
      </c>
    </row>
    <row r="19" spans="1:8" ht="15">
      <c r="A19" s="2" t="s">
        <v>99</v>
      </c>
      <c r="B19" s="15" t="s">
        <v>102</v>
      </c>
      <c r="C19" s="10">
        <f>SUM(C20:C21)</f>
        <v>5403</v>
      </c>
      <c r="D19" s="10">
        <f>SUM(D20:D21)</f>
        <v>3529.38</v>
      </c>
      <c r="E19" s="18">
        <f t="shared" si="1"/>
        <v>0.6532259855635758</v>
      </c>
      <c r="F19" s="10">
        <f>SUM(F20:F21)</f>
        <v>2794.75</v>
      </c>
      <c r="G19" s="19">
        <f t="shared" si="0"/>
        <v>734.6300000000001</v>
      </c>
      <c r="H19" s="18">
        <f t="shared" si="2"/>
        <v>1.2628607209947222</v>
      </c>
    </row>
    <row r="20" spans="1:8" ht="15">
      <c r="A20" s="2" t="s">
        <v>100</v>
      </c>
      <c r="B20" s="15" t="s">
        <v>101</v>
      </c>
      <c r="C20" s="10">
        <v>1008</v>
      </c>
      <c r="D20" s="10">
        <v>409.48</v>
      </c>
      <c r="E20" s="18">
        <f t="shared" si="1"/>
        <v>0.4062301587301588</v>
      </c>
      <c r="F20" s="10">
        <v>344.05</v>
      </c>
      <c r="G20" s="19">
        <f t="shared" si="0"/>
        <v>65.43</v>
      </c>
      <c r="H20" s="18">
        <f t="shared" si="2"/>
        <v>1.190175846533934</v>
      </c>
    </row>
    <row r="21" spans="1:8" ht="15">
      <c r="A21" s="2" t="s">
        <v>103</v>
      </c>
      <c r="B21" s="15" t="s">
        <v>104</v>
      </c>
      <c r="C21" s="10">
        <v>4395</v>
      </c>
      <c r="D21" s="10">
        <v>3119.9</v>
      </c>
      <c r="E21" s="18">
        <f t="shared" si="1"/>
        <v>0.7098748577929466</v>
      </c>
      <c r="F21" s="10">
        <v>2450.7</v>
      </c>
      <c r="G21" s="19">
        <f t="shared" si="0"/>
        <v>669.2000000000003</v>
      </c>
      <c r="H21" s="18">
        <f t="shared" si="2"/>
        <v>1.273064838617538</v>
      </c>
    </row>
    <row r="22" spans="1:8" ht="15">
      <c r="A22" s="1" t="s">
        <v>11</v>
      </c>
      <c r="B22" s="12" t="s">
        <v>53</v>
      </c>
      <c r="C22" s="10">
        <f>C23</f>
        <v>2100</v>
      </c>
      <c r="D22" s="10">
        <f>D23</f>
        <v>1227.03</v>
      </c>
      <c r="E22" s="18">
        <f t="shared" si="1"/>
        <v>0.5843</v>
      </c>
      <c r="F22" s="10">
        <f>F23</f>
        <v>1560.93</v>
      </c>
      <c r="G22" s="19">
        <f t="shared" si="0"/>
        <v>-333.9000000000001</v>
      </c>
      <c r="H22" s="18">
        <f t="shared" si="2"/>
        <v>0.7860890622897887</v>
      </c>
    </row>
    <row r="23" spans="1:8" ht="22.5">
      <c r="A23" s="1" t="s">
        <v>12</v>
      </c>
      <c r="B23" s="12" t="s">
        <v>54</v>
      </c>
      <c r="C23" s="10">
        <v>2100</v>
      </c>
      <c r="D23" s="10">
        <v>1227.03</v>
      </c>
      <c r="E23" s="18">
        <f t="shared" si="1"/>
        <v>0.5843</v>
      </c>
      <c r="F23" s="10">
        <v>1560.93</v>
      </c>
      <c r="G23" s="19">
        <f t="shared" si="0"/>
        <v>-333.9000000000001</v>
      </c>
      <c r="H23" s="18">
        <f t="shared" si="2"/>
        <v>0.7860890622897887</v>
      </c>
    </row>
    <row r="24" spans="1:8" ht="22.5">
      <c r="A24" s="1" t="s">
        <v>13</v>
      </c>
      <c r="B24" s="12" t="s">
        <v>55</v>
      </c>
      <c r="C24" s="10">
        <f>SUM(C25,C28,C29)</f>
        <v>8240</v>
      </c>
      <c r="D24" s="10">
        <f>SUM(D25,D28,D29)</f>
        <v>6593.02</v>
      </c>
      <c r="E24" s="18">
        <f t="shared" si="1"/>
        <v>0.800123786407767</v>
      </c>
      <c r="F24" s="10">
        <f>SUM(F25,F28,F29)</f>
        <v>6918.6900000000005</v>
      </c>
      <c r="G24" s="19">
        <f t="shared" si="0"/>
        <v>-325.6700000000001</v>
      </c>
      <c r="H24" s="18">
        <f t="shared" si="2"/>
        <v>0.9529289504226957</v>
      </c>
    </row>
    <row r="25" spans="1:8" ht="56.25">
      <c r="A25" s="1" t="s">
        <v>14</v>
      </c>
      <c r="B25" s="12" t="s">
        <v>56</v>
      </c>
      <c r="C25" s="10">
        <f>SUM(C26,C27)</f>
        <v>5230</v>
      </c>
      <c r="D25" s="10">
        <f>SUM(D26,D27)</f>
        <v>4240.21</v>
      </c>
      <c r="E25" s="18">
        <f t="shared" si="1"/>
        <v>0.8107476099426386</v>
      </c>
      <c r="F25" s="10">
        <f>SUM(F26:F27)</f>
        <v>4807.37</v>
      </c>
      <c r="G25" s="19">
        <f t="shared" si="0"/>
        <v>-567.1599999999999</v>
      </c>
      <c r="H25" s="18">
        <f t="shared" si="2"/>
        <v>0.8820228108092367</v>
      </c>
    </row>
    <row r="26" spans="1:8" ht="45">
      <c r="A26" s="1" t="s">
        <v>15</v>
      </c>
      <c r="B26" s="12" t="s">
        <v>57</v>
      </c>
      <c r="C26" s="10">
        <v>3272</v>
      </c>
      <c r="D26" s="10">
        <v>2434.9</v>
      </c>
      <c r="E26" s="18">
        <f t="shared" si="1"/>
        <v>0.7441625916870416</v>
      </c>
      <c r="F26" s="10">
        <v>2448.62</v>
      </c>
      <c r="G26" s="19">
        <f t="shared" si="0"/>
        <v>-13.7199999999998</v>
      </c>
      <c r="H26" s="18">
        <f t="shared" si="2"/>
        <v>0.9943968439365848</v>
      </c>
    </row>
    <row r="27" spans="1:8" ht="56.25">
      <c r="A27" s="1" t="s">
        <v>16</v>
      </c>
      <c r="B27" s="12" t="s">
        <v>58</v>
      </c>
      <c r="C27" s="10">
        <v>1958</v>
      </c>
      <c r="D27" s="10">
        <v>1805.31</v>
      </c>
      <c r="E27" s="18">
        <f t="shared" si="1"/>
        <v>0.922017364657814</v>
      </c>
      <c r="F27" s="10">
        <v>2358.75</v>
      </c>
      <c r="G27" s="19">
        <f t="shared" si="0"/>
        <v>-553.44</v>
      </c>
      <c r="H27" s="18">
        <f t="shared" si="2"/>
        <v>0.7653672496025437</v>
      </c>
    </row>
    <row r="28" spans="1:8" ht="22.5">
      <c r="A28" s="2" t="s">
        <v>106</v>
      </c>
      <c r="B28" s="15" t="s">
        <v>105</v>
      </c>
      <c r="C28" s="10">
        <v>50</v>
      </c>
      <c r="D28" s="10">
        <v>48.74</v>
      </c>
      <c r="E28" s="18">
        <f t="shared" si="1"/>
        <v>0.9748</v>
      </c>
      <c r="F28" s="10">
        <v>41.56</v>
      </c>
      <c r="G28" s="19">
        <f t="shared" si="0"/>
        <v>7.18</v>
      </c>
      <c r="H28" s="18">
        <f t="shared" si="2"/>
        <v>1.172762271414822</v>
      </c>
    </row>
    <row r="29" spans="1:8" ht="56.25">
      <c r="A29" s="1" t="s">
        <v>17</v>
      </c>
      <c r="B29" s="12" t="s">
        <v>59</v>
      </c>
      <c r="C29" s="10">
        <v>2960</v>
      </c>
      <c r="D29" s="10">
        <v>2304.07</v>
      </c>
      <c r="E29" s="18">
        <f t="shared" si="1"/>
        <v>0.7784020270270271</v>
      </c>
      <c r="F29" s="10">
        <v>2069.76</v>
      </c>
      <c r="G29" s="19">
        <f t="shared" si="0"/>
        <v>234.30999999999995</v>
      </c>
      <c r="H29" s="18">
        <f t="shared" si="2"/>
        <v>1.1132063620902906</v>
      </c>
    </row>
    <row r="30" spans="1:8" ht="15">
      <c r="A30" s="1" t="s">
        <v>18</v>
      </c>
      <c r="B30" s="12" t="s">
        <v>60</v>
      </c>
      <c r="C30" s="10">
        <f>C31</f>
        <v>374.8</v>
      </c>
      <c r="D30" s="10">
        <f>D31</f>
        <v>326.8</v>
      </c>
      <c r="E30" s="18">
        <f t="shared" si="1"/>
        <v>0.871931696905016</v>
      </c>
      <c r="F30" s="10">
        <f>F31</f>
        <v>285.43</v>
      </c>
      <c r="G30" s="19">
        <f t="shared" si="0"/>
        <v>41.370000000000005</v>
      </c>
      <c r="H30" s="18">
        <f t="shared" si="2"/>
        <v>1.1449392145184458</v>
      </c>
    </row>
    <row r="31" spans="1:8" ht="15">
      <c r="A31" s="1" t="s">
        <v>19</v>
      </c>
      <c r="B31" s="12" t="s">
        <v>61</v>
      </c>
      <c r="C31" s="10">
        <v>374.8</v>
      </c>
      <c r="D31" s="10">
        <v>326.8</v>
      </c>
      <c r="E31" s="18">
        <f t="shared" si="1"/>
        <v>0.871931696905016</v>
      </c>
      <c r="F31" s="10">
        <v>285.43</v>
      </c>
      <c r="G31" s="19">
        <f t="shared" si="0"/>
        <v>41.370000000000005</v>
      </c>
      <c r="H31" s="18">
        <f t="shared" si="2"/>
        <v>1.1449392145184458</v>
      </c>
    </row>
    <row r="32" spans="1:8" ht="22.5">
      <c r="A32" s="1" t="s">
        <v>20</v>
      </c>
      <c r="B32" s="12" t="s">
        <v>62</v>
      </c>
      <c r="C32" s="10">
        <f>SUM(C33:C34)</f>
        <v>104.7</v>
      </c>
      <c r="D32" s="10">
        <f>SUM(D33:D34)</f>
        <v>177.81</v>
      </c>
      <c r="E32" s="18">
        <f t="shared" si="1"/>
        <v>1.6982808022922635</v>
      </c>
      <c r="F32" s="10">
        <f>SUM(F33:F34)</f>
        <v>300.88</v>
      </c>
      <c r="G32" s="19">
        <f t="shared" si="0"/>
        <v>-123.07</v>
      </c>
      <c r="H32" s="18">
        <f t="shared" si="2"/>
        <v>0.5909664982717363</v>
      </c>
    </row>
    <row r="33" spans="1:8" ht="15">
      <c r="A33" s="1" t="s">
        <v>21</v>
      </c>
      <c r="B33" s="12" t="s">
        <v>63</v>
      </c>
      <c r="C33" s="10">
        <v>102</v>
      </c>
      <c r="D33" s="10">
        <v>165.43</v>
      </c>
      <c r="E33" s="18">
        <f t="shared" si="1"/>
        <v>1.6218627450980392</v>
      </c>
      <c r="F33" s="10">
        <v>107.95</v>
      </c>
      <c r="G33" s="19">
        <f t="shared" si="0"/>
        <v>57.480000000000004</v>
      </c>
      <c r="H33" s="18">
        <f t="shared" si="2"/>
        <v>1.5324687355257063</v>
      </c>
    </row>
    <row r="34" spans="1:8" ht="15">
      <c r="A34" s="1" t="s">
        <v>22</v>
      </c>
      <c r="B34" s="12" t="s">
        <v>64</v>
      </c>
      <c r="C34" s="10">
        <v>2.7</v>
      </c>
      <c r="D34" s="10">
        <v>12.38</v>
      </c>
      <c r="E34" s="18">
        <f t="shared" si="1"/>
        <v>4.5851851851851855</v>
      </c>
      <c r="F34" s="10">
        <v>192.93</v>
      </c>
      <c r="G34" s="19">
        <f t="shared" si="0"/>
        <v>-180.55</v>
      </c>
      <c r="H34" s="18">
        <f t="shared" si="2"/>
        <v>0.06416835121546675</v>
      </c>
    </row>
    <row r="35" spans="1:8" ht="22.5">
      <c r="A35" s="1" t="s">
        <v>23</v>
      </c>
      <c r="B35" s="12" t="s">
        <v>65</v>
      </c>
      <c r="C35" s="10">
        <v>257.2</v>
      </c>
      <c r="D35" s="10">
        <f>SUM(D36,D39)</f>
        <v>278.57</v>
      </c>
      <c r="E35" s="18">
        <f t="shared" si="1"/>
        <v>1.0830870917573874</v>
      </c>
      <c r="F35" s="10">
        <f>SUM(F36,F39)</f>
        <v>81.26</v>
      </c>
      <c r="G35" s="19">
        <f t="shared" si="0"/>
        <v>197.31</v>
      </c>
      <c r="H35" s="18">
        <f t="shared" si="2"/>
        <v>3.4281319222249564</v>
      </c>
    </row>
    <row r="36" spans="1:8" ht="56.25">
      <c r="A36" s="1" t="s">
        <v>24</v>
      </c>
      <c r="B36" s="12" t="s">
        <v>66</v>
      </c>
      <c r="C36" s="10">
        <v>119.7</v>
      </c>
      <c r="D36" s="10">
        <f>SUM(D37:D38)</f>
        <v>155.5</v>
      </c>
      <c r="E36" s="18">
        <f t="shared" si="1"/>
        <v>1.299081035923141</v>
      </c>
      <c r="F36" s="10">
        <f>SUM(F37:F38)</f>
        <v>0</v>
      </c>
      <c r="G36" s="19">
        <f t="shared" si="0"/>
        <v>155.5</v>
      </c>
      <c r="H36" s="26" t="e">
        <f t="shared" si="2"/>
        <v>#DIV/0!</v>
      </c>
    </row>
    <row r="37" spans="1:8" ht="67.5">
      <c r="A37" s="1" t="s">
        <v>25</v>
      </c>
      <c r="B37" s="12" t="s">
        <v>67</v>
      </c>
      <c r="C37" s="10"/>
      <c r="D37" s="10"/>
      <c r="E37" s="21" t="e">
        <f t="shared" si="1"/>
        <v>#DIV/0!</v>
      </c>
      <c r="F37" s="10"/>
      <c r="G37" s="19">
        <f t="shared" si="0"/>
        <v>0</v>
      </c>
      <c r="H37" s="21" t="e">
        <f t="shared" si="2"/>
        <v>#DIV/0!</v>
      </c>
    </row>
    <row r="38" spans="1:8" ht="67.5">
      <c r="A38" s="1" t="s">
        <v>26</v>
      </c>
      <c r="B38" s="12" t="s">
        <v>68</v>
      </c>
      <c r="C38" s="10">
        <v>119.7</v>
      </c>
      <c r="D38" s="10">
        <v>155.5</v>
      </c>
      <c r="E38" s="28">
        <f t="shared" si="1"/>
        <v>1.299081035923141</v>
      </c>
      <c r="F38" s="10"/>
      <c r="G38" s="19">
        <f t="shared" si="0"/>
        <v>155.5</v>
      </c>
      <c r="H38" s="21" t="e">
        <f t="shared" si="2"/>
        <v>#DIV/0!</v>
      </c>
    </row>
    <row r="39" spans="1:8" ht="22.5">
      <c r="A39" s="1" t="s">
        <v>27</v>
      </c>
      <c r="B39" s="12" t="s">
        <v>69</v>
      </c>
      <c r="C39" s="10">
        <v>137.5</v>
      </c>
      <c r="D39" s="10">
        <v>123.07</v>
      </c>
      <c r="E39" s="18">
        <f t="shared" si="1"/>
        <v>0.8950545454545454</v>
      </c>
      <c r="F39" s="10">
        <v>81.26</v>
      </c>
      <c r="G39" s="19">
        <f t="shared" si="0"/>
        <v>41.80999999999999</v>
      </c>
      <c r="H39" s="18">
        <f t="shared" si="2"/>
        <v>1.514521289687423</v>
      </c>
    </row>
    <row r="40" spans="1:8" ht="15">
      <c r="A40" s="1" t="s">
        <v>28</v>
      </c>
      <c r="B40" s="12" t="s">
        <v>70</v>
      </c>
      <c r="C40" s="10">
        <f>SUM(C41:C44)</f>
        <v>600</v>
      </c>
      <c r="D40" s="10">
        <f>SUM(D41:D44)</f>
        <v>260.8</v>
      </c>
      <c r="E40" s="18">
        <f t="shared" si="1"/>
        <v>0.4346666666666667</v>
      </c>
      <c r="F40" s="10">
        <f>SUM(F41:F44)</f>
        <v>415.61999999999995</v>
      </c>
      <c r="G40" s="19">
        <f t="shared" si="0"/>
        <v>-154.81999999999994</v>
      </c>
      <c r="H40" s="18">
        <f t="shared" si="2"/>
        <v>0.6274962706318272</v>
      </c>
    </row>
    <row r="41" spans="1:8" ht="22.5">
      <c r="A41" s="1" t="s">
        <v>29</v>
      </c>
      <c r="B41" s="12" t="s">
        <v>71</v>
      </c>
      <c r="C41" s="10">
        <v>300</v>
      </c>
      <c r="D41" s="10">
        <v>190.58</v>
      </c>
      <c r="E41" s="18">
        <f t="shared" si="1"/>
        <v>0.6352666666666668</v>
      </c>
      <c r="F41" s="10">
        <v>154.17</v>
      </c>
      <c r="G41" s="19">
        <f t="shared" si="0"/>
        <v>36.410000000000025</v>
      </c>
      <c r="H41" s="18">
        <f t="shared" si="2"/>
        <v>1.2361678666407214</v>
      </c>
    </row>
    <row r="42" spans="1:8" ht="33.75">
      <c r="A42" s="1" t="s">
        <v>124</v>
      </c>
      <c r="B42" s="12" t="s">
        <v>123</v>
      </c>
      <c r="C42" s="10"/>
      <c r="D42" s="10"/>
      <c r="E42" s="18"/>
      <c r="F42" s="10">
        <v>0.14</v>
      </c>
      <c r="G42" s="19"/>
      <c r="H42" s="18"/>
    </row>
    <row r="43" spans="1:8" ht="15">
      <c r="A43" s="1" t="s">
        <v>30</v>
      </c>
      <c r="B43" s="12" t="s">
        <v>72</v>
      </c>
      <c r="C43" s="10">
        <v>300</v>
      </c>
      <c r="D43" s="10">
        <v>60.31</v>
      </c>
      <c r="E43" s="18">
        <f t="shared" si="1"/>
        <v>0.20103333333333334</v>
      </c>
      <c r="F43" s="10">
        <v>259.6</v>
      </c>
      <c r="G43" s="19">
        <f t="shared" si="0"/>
        <v>-199.29000000000002</v>
      </c>
      <c r="H43" s="18">
        <f t="shared" si="2"/>
        <v>0.23231895223420646</v>
      </c>
    </row>
    <row r="44" spans="1:8" ht="15">
      <c r="A44" s="2" t="s">
        <v>31</v>
      </c>
      <c r="B44" s="15" t="s">
        <v>73</v>
      </c>
      <c r="C44" s="10"/>
      <c r="D44" s="10">
        <v>9.91</v>
      </c>
      <c r="E44" s="21" t="e">
        <f t="shared" si="1"/>
        <v>#DIV/0!</v>
      </c>
      <c r="F44" s="10">
        <v>1.71</v>
      </c>
      <c r="G44" s="19">
        <f t="shared" si="0"/>
        <v>8.2</v>
      </c>
      <c r="H44" s="18">
        <f t="shared" si="2"/>
        <v>5.795321637426901</v>
      </c>
    </row>
    <row r="45" spans="1:8" ht="15">
      <c r="A45" s="1" t="s">
        <v>32</v>
      </c>
      <c r="B45" s="12" t="s">
        <v>74</v>
      </c>
      <c r="C45" s="10">
        <v>47.95</v>
      </c>
      <c r="D45" s="10">
        <v>60.08</v>
      </c>
      <c r="E45" s="21">
        <f t="shared" si="1"/>
        <v>1.2529718456725756</v>
      </c>
      <c r="F45" s="10">
        <f>SUM(F46:F47)</f>
        <v>52.28</v>
      </c>
      <c r="G45" s="19">
        <f t="shared" si="0"/>
        <v>7.799999999999997</v>
      </c>
      <c r="H45" s="18">
        <f t="shared" si="2"/>
        <v>1.149196633511859</v>
      </c>
    </row>
    <row r="46" spans="1:8" ht="15">
      <c r="A46" s="2" t="s">
        <v>108</v>
      </c>
      <c r="B46" s="15" t="s">
        <v>107</v>
      </c>
      <c r="C46" s="10"/>
      <c r="D46" s="10">
        <v>12.13</v>
      </c>
      <c r="E46" s="21" t="e">
        <f t="shared" si="1"/>
        <v>#DIV/0!</v>
      </c>
      <c r="F46" s="10">
        <v>-6</v>
      </c>
      <c r="G46" s="19">
        <f t="shared" si="0"/>
        <v>18.130000000000003</v>
      </c>
      <c r="H46" s="18">
        <f t="shared" si="2"/>
        <v>-2.021666666666667</v>
      </c>
    </row>
    <row r="47" spans="1:8" ht="15">
      <c r="A47" s="1" t="s">
        <v>33</v>
      </c>
      <c r="B47" s="12" t="s">
        <v>75</v>
      </c>
      <c r="C47" s="10">
        <v>47.95</v>
      </c>
      <c r="D47" s="10">
        <v>47.95</v>
      </c>
      <c r="E47" s="21">
        <f t="shared" si="1"/>
        <v>1</v>
      </c>
      <c r="F47" s="10">
        <v>58.28</v>
      </c>
      <c r="G47" s="19">
        <f t="shared" si="0"/>
        <v>-10.329999999999998</v>
      </c>
      <c r="H47" s="18">
        <f t="shared" si="2"/>
        <v>0.8227522306108442</v>
      </c>
    </row>
    <row r="48" spans="1:8" ht="15">
      <c r="A48" s="1" t="s">
        <v>34</v>
      </c>
      <c r="B48" s="12" t="s">
        <v>76</v>
      </c>
      <c r="C48" s="10">
        <v>47.95</v>
      </c>
      <c r="D48" s="10">
        <v>47.95</v>
      </c>
      <c r="E48" s="21">
        <f t="shared" si="1"/>
        <v>1</v>
      </c>
      <c r="F48" s="10">
        <v>58.28</v>
      </c>
      <c r="G48" s="19">
        <f t="shared" si="0"/>
        <v>-10.329999999999998</v>
      </c>
      <c r="H48" s="18">
        <f t="shared" si="2"/>
        <v>0.8227522306108442</v>
      </c>
    </row>
    <row r="49" spans="1:8" ht="15">
      <c r="A49" s="1" t="s">
        <v>35</v>
      </c>
      <c r="B49" s="12" t="s">
        <v>77</v>
      </c>
      <c r="C49" s="10">
        <f>SUM(C50,C57,C59,C62)</f>
        <v>397356.44999999995</v>
      </c>
      <c r="D49" s="10">
        <f>SUM(D50,D57,D59,D62)</f>
        <v>228075.94000000003</v>
      </c>
      <c r="E49" s="18">
        <f t="shared" si="1"/>
        <v>0.5739832334419136</v>
      </c>
      <c r="F49" s="10">
        <f>SUM(F50,F57,F59,F62)</f>
        <v>257469.88999999998</v>
      </c>
      <c r="G49" s="19">
        <f t="shared" si="0"/>
        <v>-29393.949999999953</v>
      </c>
      <c r="H49" s="18">
        <f t="shared" si="2"/>
        <v>0.8858353883632764</v>
      </c>
    </row>
    <row r="50" spans="1:8" ht="22.5">
      <c r="A50" s="1" t="s">
        <v>36</v>
      </c>
      <c r="B50" s="12" t="s">
        <v>78</v>
      </c>
      <c r="C50" s="10">
        <f>SUM(C51,C54,C55,C56)</f>
        <v>414286.37</v>
      </c>
      <c r="D50" s="10">
        <f>SUM(D51,D54,D55,D56)</f>
        <v>245005.86000000002</v>
      </c>
      <c r="E50" s="18">
        <f t="shared" si="1"/>
        <v>0.5913925191408059</v>
      </c>
      <c r="F50" s="10">
        <f>SUM(F51,F54,F55,F56)</f>
        <v>257563.38999999998</v>
      </c>
      <c r="G50" s="19">
        <f t="shared" si="0"/>
        <v>-12557.52999999997</v>
      </c>
      <c r="H50" s="18">
        <f t="shared" si="2"/>
        <v>0.9512448954799051</v>
      </c>
    </row>
    <row r="51" spans="1:8" ht="15">
      <c r="A51" s="1" t="s">
        <v>37</v>
      </c>
      <c r="B51" s="12" t="s">
        <v>79</v>
      </c>
      <c r="C51" s="10">
        <f>SUM(C52:C53)</f>
        <v>54190.6</v>
      </c>
      <c r="D51" s="10">
        <f>SUM(D52:D53)</f>
        <v>42715.6</v>
      </c>
      <c r="E51" s="18">
        <f t="shared" si="1"/>
        <v>0.7882474082220902</v>
      </c>
      <c r="F51" s="10">
        <f>SUM(F52:F53)</f>
        <v>45163.6</v>
      </c>
      <c r="G51" s="19">
        <f t="shared" si="0"/>
        <v>-2448</v>
      </c>
      <c r="H51" s="18">
        <f t="shared" si="2"/>
        <v>0.945797057807615</v>
      </c>
    </row>
    <row r="52" spans="1:8" ht="15">
      <c r="A52" s="1" t="s">
        <v>38</v>
      </c>
      <c r="B52" s="12" t="s">
        <v>80</v>
      </c>
      <c r="C52" s="10">
        <v>45891</v>
      </c>
      <c r="D52" s="10">
        <v>34416</v>
      </c>
      <c r="E52" s="18">
        <f t="shared" si="1"/>
        <v>0.7499509707785841</v>
      </c>
      <c r="F52" s="10">
        <v>33990</v>
      </c>
      <c r="G52" s="19">
        <f t="shared" si="0"/>
        <v>426</v>
      </c>
      <c r="H52" s="18">
        <f t="shared" si="2"/>
        <v>1.0125330979699911</v>
      </c>
    </row>
    <row r="53" spans="1:8" ht="22.5">
      <c r="A53" s="1" t="s">
        <v>39</v>
      </c>
      <c r="B53" s="12" t="s">
        <v>81</v>
      </c>
      <c r="C53" s="10">
        <v>8299.6</v>
      </c>
      <c r="D53" s="10">
        <v>8299.6</v>
      </c>
      <c r="E53" s="18">
        <f t="shared" si="1"/>
        <v>1</v>
      </c>
      <c r="F53" s="10">
        <v>11173.6</v>
      </c>
      <c r="G53" s="19">
        <f t="shared" si="0"/>
        <v>-2874</v>
      </c>
      <c r="H53" s="18">
        <f t="shared" si="2"/>
        <v>0.7427865683396577</v>
      </c>
    </row>
    <row r="54" spans="1:8" ht="22.5">
      <c r="A54" s="1" t="s">
        <v>40</v>
      </c>
      <c r="B54" s="12" t="s">
        <v>82</v>
      </c>
      <c r="C54" s="10">
        <v>152487.49</v>
      </c>
      <c r="D54" s="10">
        <v>48164.31</v>
      </c>
      <c r="E54" s="18">
        <f t="shared" si="1"/>
        <v>0.31585745165062395</v>
      </c>
      <c r="F54" s="10">
        <v>74039.79</v>
      </c>
      <c r="G54" s="19">
        <f t="shared" si="0"/>
        <v>-25875.479999999996</v>
      </c>
      <c r="H54" s="18">
        <f t="shared" si="2"/>
        <v>0.6505192680854444</v>
      </c>
    </row>
    <row r="55" spans="1:8" ht="15">
      <c r="A55" s="1" t="s">
        <v>41</v>
      </c>
      <c r="B55" s="12" t="s">
        <v>83</v>
      </c>
      <c r="C55" s="10">
        <v>186050.4</v>
      </c>
      <c r="D55" s="10">
        <v>138691.63</v>
      </c>
      <c r="E55" s="18">
        <f t="shared" si="1"/>
        <v>0.7454519313046358</v>
      </c>
      <c r="F55" s="10">
        <v>128138.07</v>
      </c>
      <c r="G55" s="19">
        <f t="shared" si="0"/>
        <v>10553.559999999998</v>
      </c>
      <c r="H55" s="18">
        <f t="shared" si="2"/>
        <v>1.082360847170556</v>
      </c>
    </row>
    <row r="56" spans="1:8" ht="15">
      <c r="A56" s="1" t="s">
        <v>42</v>
      </c>
      <c r="B56" s="12" t="s">
        <v>84</v>
      </c>
      <c r="C56" s="10">
        <v>21557.88</v>
      </c>
      <c r="D56" s="10">
        <v>15434.32</v>
      </c>
      <c r="E56" s="18">
        <f t="shared" si="1"/>
        <v>0.7159479503550441</v>
      </c>
      <c r="F56" s="10">
        <v>10221.93</v>
      </c>
      <c r="G56" s="19">
        <f t="shared" si="0"/>
        <v>5212.389999999999</v>
      </c>
      <c r="H56" s="18">
        <f t="shared" si="2"/>
        <v>1.509922294517767</v>
      </c>
    </row>
    <row r="57" spans="1:8" ht="22.5">
      <c r="A57" s="2" t="s">
        <v>109</v>
      </c>
      <c r="B57" s="15" t="s">
        <v>110</v>
      </c>
      <c r="C57" s="10"/>
      <c r="D57" s="10"/>
      <c r="E57" s="21" t="e">
        <f t="shared" si="1"/>
        <v>#DIV/0!</v>
      </c>
      <c r="F57" s="10">
        <f>F58</f>
        <v>8</v>
      </c>
      <c r="G57" s="19"/>
      <c r="H57" s="18">
        <f t="shared" si="2"/>
        <v>0</v>
      </c>
    </row>
    <row r="58" spans="1:8" ht="22.5">
      <c r="A58" s="2" t="s">
        <v>111</v>
      </c>
      <c r="B58" s="15" t="s">
        <v>112</v>
      </c>
      <c r="C58" s="10"/>
      <c r="D58" s="10"/>
      <c r="E58" s="21" t="e">
        <f t="shared" si="1"/>
        <v>#DIV/0!</v>
      </c>
      <c r="F58" s="10">
        <v>8</v>
      </c>
      <c r="G58" s="19"/>
      <c r="H58" s="18">
        <f t="shared" si="2"/>
        <v>0</v>
      </c>
    </row>
    <row r="59" spans="1:8" ht="15">
      <c r="A59" s="2" t="s">
        <v>113</v>
      </c>
      <c r="B59" s="15" t="s">
        <v>114</v>
      </c>
      <c r="C59" s="10">
        <v>114.1</v>
      </c>
      <c r="D59" s="10">
        <v>114.1</v>
      </c>
      <c r="E59" s="18">
        <f t="shared" si="1"/>
        <v>1</v>
      </c>
      <c r="F59" s="10">
        <f>SUM(F60:F61)</f>
        <v>207.39999999999998</v>
      </c>
      <c r="G59" s="19"/>
      <c r="H59" s="18">
        <f t="shared" si="2"/>
        <v>0.5501446480231437</v>
      </c>
    </row>
    <row r="60" spans="1:8" ht="15">
      <c r="A60" s="2" t="s">
        <v>116</v>
      </c>
      <c r="B60" s="15" t="s">
        <v>115</v>
      </c>
      <c r="C60" s="10">
        <v>84.1</v>
      </c>
      <c r="D60" s="10">
        <v>84.1</v>
      </c>
      <c r="E60" s="18">
        <f t="shared" si="1"/>
        <v>1</v>
      </c>
      <c r="F60" s="10">
        <v>178.7</v>
      </c>
      <c r="G60" s="19"/>
      <c r="H60" s="18">
        <f t="shared" si="2"/>
        <v>0.4706211527700056</v>
      </c>
    </row>
    <row r="61" spans="1:8" ht="15">
      <c r="A61" s="2" t="s">
        <v>118</v>
      </c>
      <c r="B61" s="15" t="s">
        <v>117</v>
      </c>
      <c r="C61" s="10">
        <v>30</v>
      </c>
      <c r="D61" s="10">
        <v>30</v>
      </c>
      <c r="E61" s="18">
        <f t="shared" si="1"/>
        <v>1</v>
      </c>
      <c r="F61" s="10">
        <v>28.7</v>
      </c>
      <c r="G61" s="19"/>
      <c r="H61" s="18">
        <f t="shared" si="2"/>
        <v>1.0452961672473868</v>
      </c>
    </row>
    <row r="62" spans="1:8" ht="33.75">
      <c r="A62" s="1" t="s">
        <v>43</v>
      </c>
      <c r="B62" s="12" t="s">
        <v>85</v>
      </c>
      <c r="C62" s="10">
        <v>-17044.02</v>
      </c>
      <c r="D62" s="10">
        <v>-17044.02</v>
      </c>
      <c r="E62" s="18">
        <f t="shared" si="1"/>
        <v>1</v>
      </c>
      <c r="F62" s="10">
        <v>-308.9</v>
      </c>
      <c r="G62" s="10">
        <f t="shared" si="0"/>
        <v>-16735.12</v>
      </c>
      <c r="H62" s="18">
        <f t="shared" si="2"/>
        <v>55.17649724830043</v>
      </c>
    </row>
  </sheetData>
  <sheetProtection/>
  <mergeCells count="2">
    <mergeCell ref="A3:E3"/>
    <mergeCell ref="A4:E4"/>
  </mergeCells>
  <printOptions/>
  <pageMargins left="0" right="0" top="0.7480314960629921" bottom="0.35433070866141736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2021-11-17T14:05:42Z</dcterms:modified>
  <cp:category/>
  <cp:version/>
  <cp:contentType/>
  <cp:contentStatus/>
</cp:coreProperties>
</file>